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战斗配置辅助表/"/>
    </mc:Choice>
  </mc:AlternateContent>
  <bookViews>
    <workbookView xWindow="28800" yWindow="460" windowWidth="38400" windowHeight="21140" tabRatio="500" activeTab="6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externalReferences>
    <externalReference r:id="rId9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20" l="1"/>
  <c r="Z3" i="20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A194" i="12"/>
  <c r="B194" i="12"/>
  <c r="C194" i="12"/>
  <c r="D194" i="12"/>
  <c r="E194" i="12"/>
  <c r="Z194" i="12"/>
  <c r="X194" i="12"/>
  <c r="C4" i="14"/>
  <c r="AD4" i="20"/>
  <c r="AH4" i="20"/>
  <c r="AI4" i="20"/>
  <c r="AJ4" i="20"/>
  <c r="Z4" i="20"/>
  <c r="AE4" i="20"/>
  <c r="C93" i="14"/>
  <c r="F194" i="12"/>
  <c r="AC4" i="20"/>
  <c r="G194" i="12"/>
  <c r="H194" i="12"/>
  <c r="I194" i="12"/>
  <c r="D4" i="14"/>
  <c r="AF3" i="20"/>
  <c r="N3" i="20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Y194" i="12"/>
  <c r="A195" i="12"/>
  <c r="B195" i="12"/>
  <c r="C195" i="12"/>
  <c r="D195" i="12"/>
  <c r="E195" i="12"/>
  <c r="Z195" i="12"/>
  <c r="X195" i="12"/>
  <c r="C94" i="14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Y195" i="12"/>
  <c r="A196" i="12"/>
  <c r="B196" i="12"/>
  <c r="C196" i="12"/>
  <c r="D196" i="12"/>
  <c r="E196" i="12"/>
  <c r="Z196" i="12"/>
  <c r="X196" i="12"/>
  <c r="C95" i="14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Y196" i="12"/>
  <c r="A197" i="12"/>
  <c r="B197" i="12"/>
  <c r="C197" i="12"/>
  <c r="D197" i="12"/>
  <c r="E197" i="12"/>
  <c r="Z197" i="12"/>
  <c r="X197" i="12"/>
  <c r="C96" i="14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Y197" i="12"/>
  <c r="A198" i="12"/>
  <c r="B198" i="12"/>
  <c r="C198" i="12"/>
  <c r="D198" i="12"/>
  <c r="E198" i="12"/>
  <c r="Z198" i="12"/>
  <c r="X198" i="12"/>
  <c r="C97" i="14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Y198" i="12"/>
  <c r="A199" i="12"/>
  <c r="B199" i="12"/>
  <c r="C199" i="12"/>
  <c r="D199" i="12"/>
  <c r="E199" i="12"/>
  <c r="Z199" i="12"/>
  <c r="X199" i="12"/>
  <c r="C98" i="14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Y199" i="12"/>
  <c r="A200" i="12"/>
  <c r="B200" i="12"/>
  <c r="C200" i="12"/>
  <c r="D200" i="12"/>
  <c r="E200" i="12"/>
  <c r="Z200" i="12"/>
  <c r="X200" i="12"/>
  <c r="C99" i="14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Y200" i="12"/>
  <c r="A201" i="12"/>
  <c r="B201" i="12"/>
  <c r="C201" i="12"/>
  <c r="D201" i="12"/>
  <c r="E201" i="12"/>
  <c r="Z201" i="12"/>
  <c r="X201" i="12"/>
  <c r="C100" i="14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Y201" i="12"/>
  <c r="A202" i="12"/>
  <c r="B202" i="12"/>
  <c r="C202" i="12"/>
  <c r="D202" i="12"/>
  <c r="E202" i="12"/>
  <c r="Z202" i="12"/>
  <c r="X202" i="12"/>
  <c r="C101" i="14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Y202" i="12"/>
  <c r="A203" i="12"/>
  <c r="B203" i="12"/>
  <c r="C203" i="12"/>
  <c r="D203" i="12"/>
  <c r="E203" i="12"/>
  <c r="Z203" i="12"/>
  <c r="X203" i="12"/>
  <c r="C102" i="14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Y203" i="12"/>
  <c r="A204" i="12"/>
  <c r="B204" i="12"/>
  <c r="C204" i="12"/>
  <c r="D204" i="12"/>
  <c r="E204" i="12"/>
  <c r="Z204" i="12"/>
  <c r="X204" i="12"/>
  <c r="C103" i="14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Y204" i="12"/>
  <c r="A122" i="12"/>
  <c r="B122" i="12"/>
  <c r="C122" i="12"/>
  <c r="D122" i="12"/>
  <c r="E122" i="12"/>
  <c r="Z122" i="12"/>
  <c r="X122" i="12"/>
  <c r="C21" i="14"/>
  <c r="F122" i="12"/>
  <c r="G122" i="12"/>
  <c r="H122" i="12"/>
  <c r="I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Y122" i="12"/>
  <c r="A123" i="12"/>
  <c r="B123" i="12"/>
  <c r="C123" i="12"/>
  <c r="D123" i="12"/>
  <c r="E123" i="12"/>
  <c r="Z123" i="12"/>
  <c r="X123" i="12"/>
  <c r="C22" i="14"/>
  <c r="F123" i="12"/>
  <c r="G123" i="12"/>
  <c r="H123" i="12"/>
  <c r="I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Y123" i="12"/>
  <c r="A124" i="12"/>
  <c r="B124" i="12"/>
  <c r="C124" i="12"/>
  <c r="D124" i="12"/>
  <c r="E124" i="12"/>
  <c r="Z124" i="12"/>
  <c r="X124" i="12"/>
  <c r="C23" i="14"/>
  <c r="F124" i="12"/>
  <c r="G124" i="12"/>
  <c r="H124" i="12"/>
  <c r="I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Y124" i="12"/>
  <c r="A125" i="12"/>
  <c r="B125" i="12"/>
  <c r="C125" i="12"/>
  <c r="D125" i="12"/>
  <c r="E125" i="12"/>
  <c r="Z125" i="12"/>
  <c r="X125" i="12"/>
  <c r="C24" i="14"/>
  <c r="F125" i="12"/>
  <c r="G125" i="12"/>
  <c r="H125" i="12"/>
  <c r="I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Y125" i="12"/>
  <c r="A126" i="12"/>
  <c r="B126" i="12"/>
  <c r="C126" i="12"/>
  <c r="D126" i="12"/>
  <c r="E126" i="12"/>
  <c r="Z126" i="12"/>
  <c r="X126" i="12"/>
  <c r="C25" i="14"/>
  <c r="F126" i="12"/>
  <c r="G126" i="12"/>
  <c r="H126" i="12"/>
  <c r="I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Y126" i="12"/>
  <c r="A127" i="12"/>
  <c r="B127" i="12"/>
  <c r="C127" i="12"/>
  <c r="D127" i="12"/>
  <c r="E127" i="12"/>
  <c r="Z127" i="12"/>
  <c r="X127" i="12"/>
  <c r="C26" i="14"/>
  <c r="F127" i="12"/>
  <c r="G127" i="12"/>
  <c r="H127" i="12"/>
  <c r="I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Y127" i="12"/>
  <c r="A128" i="12"/>
  <c r="B128" i="12"/>
  <c r="C128" i="12"/>
  <c r="D128" i="12"/>
  <c r="E128" i="12"/>
  <c r="Z128" i="12"/>
  <c r="X128" i="12"/>
  <c r="C27" i="14"/>
  <c r="F128" i="12"/>
  <c r="G128" i="12"/>
  <c r="H128" i="12"/>
  <c r="I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Y128" i="12"/>
  <c r="A129" i="12"/>
  <c r="B129" i="12"/>
  <c r="C129" i="12"/>
  <c r="D129" i="12"/>
  <c r="E129" i="12"/>
  <c r="Z129" i="12"/>
  <c r="X129" i="12"/>
  <c r="C28" i="14"/>
  <c r="F129" i="12"/>
  <c r="G129" i="12"/>
  <c r="H129" i="12"/>
  <c r="I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Y129" i="12"/>
  <c r="A130" i="12"/>
  <c r="B130" i="12"/>
  <c r="C130" i="12"/>
  <c r="D130" i="12"/>
  <c r="E130" i="12"/>
  <c r="Z130" i="12"/>
  <c r="X130" i="12"/>
  <c r="C29" i="14"/>
  <c r="F130" i="12"/>
  <c r="G130" i="12"/>
  <c r="H130" i="12"/>
  <c r="I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Y130" i="12"/>
  <c r="A131" i="12"/>
  <c r="B131" i="12"/>
  <c r="C131" i="12"/>
  <c r="D131" i="12"/>
  <c r="E131" i="12"/>
  <c r="Z131" i="12"/>
  <c r="X131" i="12"/>
  <c r="C30" i="14"/>
  <c r="F131" i="12"/>
  <c r="G131" i="12"/>
  <c r="H131" i="12"/>
  <c r="I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Y131" i="12"/>
  <c r="A132" i="12"/>
  <c r="B132" i="12"/>
  <c r="C132" i="12"/>
  <c r="D132" i="12"/>
  <c r="E132" i="12"/>
  <c r="Z132" i="12"/>
  <c r="X132" i="12"/>
  <c r="C31" i="14"/>
  <c r="F132" i="12"/>
  <c r="G132" i="12"/>
  <c r="H132" i="12"/>
  <c r="I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Y132" i="12"/>
  <c r="A133" i="12"/>
  <c r="B133" i="12"/>
  <c r="C133" i="12"/>
  <c r="D133" i="12"/>
  <c r="E133" i="12"/>
  <c r="Z133" i="12"/>
  <c r="X133" i="12"/>
  <c r="C32" i="14"/>
  <c r="F133" i="12"/>
  <c r="G133" i="12"/>
  <c r="H133" i="12"/>
  <c r="I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Y133" i="12"/>
  <c r="A134" i="12"/>
  <c r="B134" i="12"/>
  <c r="C134" i="12"/>
  <c r="D134" i="12"/>
  <c r="E134" i="12"/>
  <c r="Z134" i="12"/>
  <c r="X134" i="12"/>
  <c r="C33" i="14"/>
  <c r="F134" i="12"/>
  <c r="G134" i="12"/>
  <c r="H134" i="12"/>
  <c r="I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Y134" i="12"/>
  <c r="A135" i="12"/>
  <c r="B135" i="12"/>
  <c r="C135" i="12"/>
  <c r="D135" i="12"/>
  <c r="E135" i="12"/>
  <c r="Z135" i="12"/>
  <c r="X135" i="12"/>
  <c r="C34" i="14"/>
  <c r="F135" i="12"/>
  <c r="G135" i="12"/>
  <c r="H135" i="12"/>
  <c r="I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Y135" i="12"/>
  <c r="A136" i="12"/>
  <c r="B136" i="12"/>
  <c r="C136" i="12"/>
  <c r="D136" i="12"/>
  <c r="E136" i="12"/>
  <c r="Z136" i="12"/>
  <c r="X136" i="12"/>
  <c r="C35" i="14"/>
  <c r="F136" i="12"/>
  <c r="G136" i="12"/>
  <c r="H136" i="12"/>
  <c r="I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Y136" i="12"/>
  <c r="A137" i="12"/>
  <c r="B137" i="12"/>
  <c r="C137" i="12"/>
  <c r="D137" i="12"/>
  <c r="E137" i="12"/>
  <c r="Z137" i="12"/>
  <c r="X137" i="12"/>
  <c r="C36" i="14"/>
  <c r="F137" i="12"/>
  <c r="G137" i="12"/>
  <c r="H137" i="12"/>
  <c r="I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Y137" i="12"/>
  <c r="A138" i="12"/>
  <c r="B138" i="12"/>
  <c r="C138" i="12"/>
  <c r="D138" i="12"/>
  <c r="E138" i="12"/>
  <c r="Z138" i="12"/>
  <c r="X138" i="12"/>
  <c r="C37" i="14"/>
  <c r="F138" i="12"/>
  <c r="G138" i="12"/>
  <c r="H138" i="12"/>
  <c r="I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Y138" i="12"/>
  <c r="A139" i="12"/>
  <c r="B139" i="12"/>
  <c r="C139" i="12"/>
  <c r="D139" i="12"/>
  <c r="E139" i="12"/>
  <c r="Z139" i="12"/>
  <c r="X139" i="12"/>
  <c r="C38" i="14"/>
  <c r="F139" i="12"/>
  <c r="G139" i="12"/>
  <c r="H139" i="12"/>
  <c r="I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Y139" i="12"/>
  <c r="A140" i="12"/>
  <c r="B140" i="12"/>
  <c r="C140" i="12"/>
  <c r="D140" i="12"/>
  <c r="E140" i="12"/>
  <c r="Z140" i="12"/>
  <c r="X140" i="12"/>
  <c r="C39" i="14"/>
  <c r="F140" i="12"/>
  <c r="G140" i="12"/>
  <c r="H140" i="12"/>
  <c r="I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Y140" i="12"/>
  <c r="A141" i="12"/>
  <c r="B141" i="12"/>
  <c r="C141" i="12"/>
  <c r="D141" i="12"/>
  <c r="E141" i="12"/>
  <c r="Z141" i="12"/>
  <c r="X141" i="12"/>
  <c r="C40" i="14"/>
  <c r="F141" i="12"/>
  <c r="G141" i="12"/>
  <c r="H141" i="12"/>
  <c r="I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Y141" i="12"/>
  <c r="A142" i="12"/>
  <c r="B142" i="12"/>
  <c r="C142" i="12"/>
  <c r="D142" i="12"/>
  <c r="E142" i="12"/>
  <c r="Z142" i="12"/>
  <c r="X142" i="12"/>
  <c r="C41" i="14"/>
  <c r="F142" i="12"/>
  <c r="G142" i="12"/>
  <c r="H142" i="12"/>
  <c r="I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Y142" i="12"/>
  <c r="A143" i="12"/>
  <c r="B143" i="12"/>
  <c r="C143" i="12"/>
  <c r="D143" i="12"/>
  <c r="E143" i="12"/>
  <c r="Z143" i="12"/>
  <c r="X143" i="12"/>
  <c r="C42" i="14"/>
  <c r="F143" i="12"/>
  <c r="G143" i="12"/>
  <c r="H143" i="12"/>
  <c r="I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Y143" i="12"/>
  <c r="A144" i="12"/>
  <c r="B144" i="12"/>
  <c r="C144" i="12"/>
  <c r="D144" i="12"/>
  <c r="E144" i="12"/>
  <c r="Z144" i="12"/>
  <c r="X144" i="12"/>
  <c r="C43" i="14"/>
  <c r="F144" i="12"/>
  <c r="G144" i="12"/>
  <c r="H144" i="12"/>
  <c r="I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Y144" i="12"/>
  <c r="A145" i="12"/>
  <c r="B145" i="12"/>
  <c r="C145" i="12"/>
  <c r="D145" i="12"/>
  <c r="E145" i="12"/>
  <c r="Z145" i="12"/>
  <c r="X145" i="12"/>
  <c r="C44" i="14"/>
  <c r="F145" i="12"/>
  <c r="G145" i="12"/>
  <c r="H145" i="12"/>
  <c r="I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Y145" i="12"/>
  <c r="A146" i="12"/>
  <c r="B146" i="12"/>
  <c r="C146" i="12"/>
  <c r="D146" i="12"/>
  <c r="E146" i="12"/>
  <c r="Z146" i="12"/>
  <c r="X146" i="12"/>
  <c r="C45" i="14"/>
  <c r="F146" i="12"/>
  <c r="G146" i="12"/>
  <c r="H146" i="12"/>
  <c r="I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Y146" i="12"/>
  <c r="A147" i="12"/>
  <c r="B147" i="12"/>
  <c r="C147" i="12"/>
  <c r="D147" i="12"/>
  <c r="E147" i="12"/>
  <c r="Z147" i="12"/>
  <c r="X147" i="12"/>
  <c r="C46" i="14"/>
  <c r="F147" i="12"/>
  <c r="G147" i="12"/>
  <c r="H147" i="12"/>
  <c r="I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Y147" i="12"/>
  <c r="A148" i="12"/>
  <c r="B148" i="12"/>
  <c r="C148" i="12"/>
  <c r="D148" i="12"/>
  <c r="E148" i="12"/>
  <c r="Z148" i="12"/>
  <c r="X148" i="12"/>
  <c r="C47" i="14"/>
  <c r="F148" i="12"/>
  <c r="G148" i="12"/>
  <c r="H148" i="12"/>
  <c r="I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Y148" i="12"/>
  <c r="A149" i="12"/>
  <c r="B149" i="12"/>
  <c r="C149" i="12"/>
  <c r="D149" i="12"/>
  <c r="E149" i="12"/>
  <c r="Z149" i="12"/>
  <c r="X149" i="12"/>
  <c r="C48" i="14"/>
  <c r="F149" i="12"/>
  <c r="G149" i="12"/>
  <c r="H149" i="12"/>
  <c r="I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Y149" i="12"/>
  <c r="A150" i="12"/>
  <c r="B150" i="12"/>
  <c r="C150" i="12"/>
  <c r="D150" i="12"/>
  <c r="E150" i="12"/>
  <c r="Z150" i="12"/>
  <c r="X150" i="12"/>
  <c r="C49" i="14"/>
  <c r="F150" i="12"/>
  <c r="G150" i="12"/>
  <c r="H150" i="12"/>
  <c r="I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Y150" i="12"/>
  <c r="A151" i="12"/>
  <c r="B151" i="12"/>
  <c r="C151" i="12"/>
  <c r="D151" i="12"/>
  <c r="E151" i="12"/>
  <c r="Z151" i="12"/>
  <c r="X151" i="12"/>
  <c r="C50" i="14"/>
  <c r="F151" i="12"/>
  <c r="G151" i="12"/>
  <c r="H151" i="12"/>
  <c r="I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Y151" i="12"/>
  <c r="A152" i="12"/>
  <c r="B152" i="12"/>
  <c r="C152" i="12"/>
  <c r="D152" i="12"/>
  <c r="E152" i="12"/>
  <c r="Z152" i="12"/>
  <c r="X152" i="12"/>
  <c r="C51" i="14"/>
  <c r="F152" i="12"/>
  <c r="G152" i="12"/>
  <c r="H152" i="12"/>
  <c r="I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Y152" i="12"/>
  <c r="A153" i="12"/>
  <c r="B153" i="12"/>
  <c r="C153" i="12"/>
  <c r="D153" i="12"/>
  <c r="E153" i="12"/>
  <c r="Z153" i="12"/>
  <c r="X153" i="12"/>
  <c r="C52" i="14"/>
  <c r="F153" i="12"/>
  <c r="G153" i="12"/>
  <c r="H153" i="12"/>
  <c r="I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Y153" i="12"/>
  <c r="A154" i="12"/>
  <c r="B154" i="12"/>
  <c r="C154" i="12"/>
  <c r="D154" i="12"/>
  <c r="E154" i="12"/>
  <c r="Z154" i="12"/>
  <c r="X154" i="12"/>
  <c r="C53" i="14"/>
  <c r="F154" i="12"/>
  <c r="G154" i="12"/>
  <c r="H154" i="12"/>
  <c r="I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Y154" i="12"/>
  <c r="A155" i="12"/>
  <c r="B155" i="12"/>
  <c r="C155" i="12"/>
  <c r="D155" i="12"/>
  <c r="E155" i="12"/>
  <c r="Z155" i="12"/>
  <c r="X155" i="12"/>
  <c r="C54" i="14"/>
  <c r="F155" i="12"/>
  <c r="G155" i="12"/>
  <c r="H155" i="12"/>
  <c r="I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Y155" i="12"/>
  <c r="A156" i="12"/>
  <c r="B156" i="12"/>
  <c r="C156" i="12"/>
  <c r="D156" i="12"/>
  <c r="E156" i="12"/>
  <c r="Z156" i="12"/>
  <c r="X156" i="12"/>
  <c r="C55" i="14"/>
  <c r="F156" i="12"/>
  <c r="G156" i="12"/>
  <c r="H156" i="12"/>
  <c r="I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Y156" i="12"/>
  <c r="A157" i="12"/>
  <c r="B157" i="12"/>
  <c r="C157" i="12"/>
  <c r="D157" i="12"/>
  <c r="E157" i="12"/>
  <c r="Z157" i="12"/>
  <c r="X157" i="12"/>
  <c r="C56" i="14"/>
  <c r="F157" i="12"/>
  <c r="G157" i="12"/>
  <c r="H157" i="12"/>
  <c r="I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Y157" i="12"/>
  <c r="A158" i="12"/>
  <c r="B158" i="12"/>
  <c r="C158" i="12"/>
  <c r="D158" i="12"/>
  <c r="E158" i="12"/>
  <c r="Z158" i="12"/>
  <c r="X158" i="12"/>
  <c r="C57" i="14"/>
  <c r="F158" i="12"/>
  <c r="G158" i="12"/>
  <c r="H158" i="12"/>
  <c r="I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Y158" i="12"/>
  <c r="A159" i="12"/>
  <c r="B159" i="12"/>
  <c r="C159" i="12"/>
  <c r="D159" i="12"/>
  <c r="E159" i="12"/>
  <c r="Z159" i="12"/>
  <c r="X159" i="12"/>
  <c r="C58" i="14"/>
  <c r="F159" i="12"/>
  <c r="G159" i="12"/>
  <c r="H159" i="12"/>
  <c r="I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Y159" i="12"/>
  <c r="A160" i="12"/>
  <c r="B160" i="12"/>
  <c r="C160" i="12"/>
  <c r="D160" i="12"/>
  <c r="E160" i="12"/>
  <c r="Z160" i="12"/>
  <c r="X160" i="12"/>
  <c r="C59" i="14"/>
  <c r="F160" i="12"/>
  <c r="G160" i="12"/>
  <c r="H160" i="12"/>
  <c r="I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Y160" i="12"/>
  <c r="A161" i="12"/>
  <c r="B161" i="12"/>
  <c r="C161" i="12"/>
  <c r="D161" i="12"/>
  <c r="E161" i="12"/>
  <c r="Z161" i="12"/>
  <c r="X161" i="12"/>
  <c r="C60" i="14"/>
  <c r="F161" i="12"/>
  <c r="G161" i="12"/>
  <c r="H161" i="12"/>
  <c r="I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Y161" i="12"/>
  <c r="A162" i="12"/>
  <c r="B162" i="12"/>
  <c r="C162" i="12"/>
  <c r="D162" i="12"/>
  <c r="E162" i="12"/>
  <c r="Z162" i="12"/>
  <c r="X162" i="12"/>
  <c r="C61" i="14"/>
  <c r="F162" i="12"/>
  <c r="G162" i="12"/>
  <c r="H162" i="12"/>
  <c r="I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Y162" i="12"/>
  <c r="A163" i="12"/>
  <c r="B163" i="12"/>
  <c r="C163" i="12"/>
  <c r="D163" i="12"/>
  <c r="E163" i="12"/>
  <c r="Z163" i="12"/>
  <c r="X163" i="12"/>
  <c r="C62" i="14"/>
  <c r="F163" i="12"/>
  <c r="G163" i="12"/>
  <c r="H163" i="12"/>
  <c r="I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Y163" i="12"/>
  <c r="A164" i="12"/>
  <c r="B164" i="12"/>
  <c r="C164" i="12"/>
  <c r="D164" i="12"/>
  <c r="E164" i="12"/>
  <c r="Z164" i="12"/>
  <c r="X164" i="12"/>
  <c r="C63" i="14"/>
  <c r="F164" i="12"/>
  <c r="G164" i="12"/>
  <c r="H164" i="12"/>
  <c r="I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Y164" i="12"/>
  <c r="A165" i="12"/>
  <c r="B165" i="12"/>
  <c r="C165" i="12"/>
  <c r="D165" i="12"/>
  <c r="E165" i="12"/>
  <c r="Z165" i="12"/>
  <c r="X165" i="12"/>
  <c r="C64" i="14"/>
  <c r="F165" i="12"/>
  <c r="G165" i="12"/>
  <c r="H165" i="12"/>
  <c r="I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Y165" i="12"/>
  <c r="A166" i="12"/>
  <c r="B166" i="12"/>
  <c r="C166" i="12"/>
  <c r="D166" i="12"/>
  <c r="E166" i="12"/>
  <c r="Z166" i="12"/>
  <c r="X166" i="12"/>
  <c r="C65" i="14"/>
  <c r="F166" i="12"/>
  <c r="G166" i="12"/>
  <c r="H166" i="12"/>
  <c r="I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Y166" i="12"/>
  <c r="A167" i="12"/>
  <c r="B167" i="12"/>
  <c r="C167" i="12"/>
  <c r="D167" i="12"/>
  <c r="E167" i="12"/>
  <c r="Z167" i="12"/>
  <c r="X167" i="12"/>
  <c r="C66" i="14"/>
  <c r="F167" i="12"/>
  <c r="G167" i="12"/>
  <c r="H167" i="12"/>
  <c r="I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Y167" i="12"/>
  <c r="A168" i="12"/>
  <c r="B168" i="12"/>
  <c r="C168" i="12"/>
  <c r="D168" i="12"/>
  <c r="E168" i="12"/>
  <c r="Z168" i="12"/>
  <c r="X168" i="12"/>
  <c r="C67" i="14"/>
  <c r="F168" i="12"/>
  <c r="G168" i="12"/>
  <c r="H168" i="12"/>
  <c r="I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Y168" i="12"/>
  <c r="A169" i="12"/>
  <c r="B169" i="12"/>
  <c r="C169" i="12"/>
  <c r="D169" i="12"/>
  <c r="E169" i="12"/>
  <c r="Z169" i="12"/>
  <c r="X169" i="12"/>
  <c r="C68" i="14"/>
  <c r="F169" i="12"/>
  <c r="G169" i="12"/>
  <c r="H169" i="12"/>
  <c r="I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Y169" i="12"/>
  <c r="A170" i="12"/>
  <c r="B170" i="12"/>
  <c r="C170" i="12"/>
  <c r="D170" i="12"/>
  <c r="E170" i="12"/>
  <c r="Z170" i="12"/>
  <c r="X170" i="12"/>
  <c r="C69" i="14"/>
  <c r="F170" i="12"/>
  <c r="G170" i="12"/>
  <c r="H170" i="12"/>
  <c r="I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Y170" i="12"/>
  <c r="A171" i="12"/>
  <c r="B171" i="12"/>
  <c r="C171" i="12"/>
  <c r="D171" i="12"/>
  <c r="E171" i="12"/>
  <c r="Z171" i="12"/>
  <c r="X171" i="12"/>
  <c r="C70" i="14"/>
  <c r="F171" i="12"/>
  <c r="G171" i="12"/>
  <c r="H171" i="12"/>
  <c r="I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Y171" i="12"/>
  <c r="A172" i="12"/>
  <c r="B172" i="12"/>
  <c r="C172" i="12"/>
  <c r="D172" i="12"/>
  <c r="E172" i="12"/>
  <c r="Z172" i="12"/>
  <c r="X172" i="12"/>
  <c r="C71" i="14"/>
  <c r="F172" i="12"/>
  <c r="G172" i="12"/>
  <c r="H172" i="12"/>
  <c r="I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Y172" i="12"/>
  <c r="A173" i="12"/>
  <c r="B173" i="12"/>
  <c r="C173" i="12"/>
  <c r="D173" i="12"/>
  <c r="E173" i="12"/>
  <c r="Z173" i="12"/>
  <c r="X173" i="12"/>
  <c r="C72" i="14"/>
  <c r="F173" i="12"/>
  <c r="G173" i="12"/>
  <c r="H173" i="12"/>
  <c r="I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Y173" i="12"/>
  <c r="A174" i="12"/>
  <c r="B174" i="12"/>
  <c r="C174" i="12"/>
  <c r="D174" i="12"/>
  <c r="E174" i="12"/>
  <c r="Z174" i="12"/>
  <c r="X174" i="12"/>
  <c r="C73" i="14"/>
  <c r="F174" i="12"/>
  <c r="G174" i="12"/>
  <c r="H174" i="12"/>
  <c r="I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Y174" i="12"/>
  <c r="A175" i="12"/>
  <c r="B175" i="12"/>
  <c r="C175" i="12"/>
  <c r="D175" i="12"/>
  <c r="E175" i="12"/>
  <c r="Z175" i="12"/>
  <c r="X175" i="12"/>
  <c r="C74" i="14"/>
  <c r="F175" i="12"/>
  <c r="G175" i="12"/>
  <c r="H175" i="12"/>
  <c r="I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Y175" i="12"/>
  <c r="A176" i="12"/>
  <c r="B176" i="12"/>
  <c r="C176" i="12"/>
  <c r="D176" i="12"/>
  <c r="E176" i="12"/>
  <c r="Z176" i="12"/>
  <c r="X176" i="12"/>
  <c r="C75" i="14"/>
  <c r="F176" i="12"/>
  <c r="G176" i="12"/>
  <c r="H176" i="12"/>
  <c r="I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Y176" i="12"/>
  <c r="A177" i="12"/>
  <c r="B177" i="12"/>
  <c r="C177" i="12"/>
  <c r="D177" i="12"/>
  <c r="E177" i="12"/>
  <c r="Z177" i="12"/>
  <c r="X177" i="12"/>
  <c r="C76" i="14"/>
  <c r="F177" i="12"/>
  <c r="G177" i="12"/>
  <c r="H177" i="12"/>
  <c r="I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Y177" i="12"/>
  <c r="A178" i="12"/>
  <c r="B178" i="12"/>
  <c r="C178" i="12"/>
  <c r="D178" i="12"/>
  <c r="E178" i="12"/>
  <c r="Z178" i="12"/>
  <c r="X178" i="12"/>
  <c r="C77" i="14"/>
  <c r="F178" i="12"/>
  <c r="G178" i="12"/>
  <c r="H178" i="12"/>
  <c r="I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Y178" i="12"/>
  <c r="A179" i="12"/>
  <c r="B179" i="12"/>
  <c r="C179" i="12"/>
  <c r="D179" i="12"/>
  <c r="E179" i="12"/>
  <c r="Z179" i="12"/>
  <c r="X179" i="12"/>
  <c r="C78" i="14"/>
  <c r="F179" i="12"/>
  <c r="G179" i="12"/>
  <c r="H179" i="12"/>
  <c r="I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Y179" i="12"/>
  <c r="A180" i="12"/>
  <c r="B180" i="12"/>
  <c r="C180" i="12"/>
  <c r="D180" i="12"/>
  <c r="E180" i="12"/>
  <c r="Z180" i="12"/>
  <c r="X180" i="12"/>
  <c r="C79" i="14"/>
  <c r="F180" i="12"/>
  <c r="G180" i="12"/>
  <c r="H180" i="12"/>
  <c r="I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Y180" i="12"/>
  <c r="A181" i="12"/>
  <c r="B181" i="12"/>
  <c r="C181" i="12"/>
  <c r="D181" i="12"/>
  <c r="E181" i="12"/>
  <c r="Z181" i="12"/>
  <c r="X181" i="12"/>
  <c r="C80" i="14"/>
  <c r="F181" i="12"/>
  <c r="G181" i="12"/>
  <c r="H181" i="12"/>
  <c r="I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Y181" i="12"/>
  <c r="A182" i="12"/>
  <c r="B182" i="12"/>
  <c r="C182" i="12"/>
  <c r="D182" i="12"/>
  <c r="E182" i="12"/>
  <c r="Z182" i="12"/>
  <c r="X182" i="12"/>
  <c r="C81" i="14"/>
  <c r="F182" i="12"/>
  <c r="G182" i="12"/>
  <c r="H182" i="12"/>
  <c r="I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Y182" i="12"/>
  <c r="A183" i="12"/>
  <c r="B183" i="12"/>
  <c r="C183" i="12"/>
  <c r="D183" i="12"/>
  <c r="E183" i="12"/>
  <c r="Z183" i="12"/>
  <c r="X183" i="12"/>
  <c r="C82" i="14"/>
  <c r="F183" i="12"/>
  <c r="G183" i="12"/>
  <c r="H183" i="12"/>
  <c r="I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Y183" i="12"/>
  <c r="A184" i="12"/>
  <c r="B184" i="12"/>
  <c r="C184" i="12"/>
  <c r="D184" i="12"/>
  <c r="E184" i="12"/>
  <c r="Z184" i="12"/>
  <c r="X184" i="12"/>
  <c r="C83" i="14"/>
  <c r="F184" i="12"/>
  <c r="G184" i="12"/>
  <c r="H184" i="12"/>
  <c r="I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Y184" i="12"/>
  <c r="A185" i="12"/>
  <c r="B185" i="12"/>
  <c r="C185" i="12"/>
  <c r="D185" i="12"/>
  <c r="E185" i="12"/>
  <c r="Z185" i="12"/>
  <c r="X185" i="12"/>
  <c r="C84" i="14"/>
  <c r="F185" i="12"/>
  <c r="G185" i="12"/>
  <c r="H185" i="12"/>
  <c r="I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Y185" i="12"/>
  <c r="A186" i="12"/>
  <c r="B186" i="12"/>
  <c r="C186" i="12"/>
  <c r="D186" i="12"/>
  <c r="E186" i="12"/>
  <c r="Z186" i="12"/>
  <c r="X186" i="12"/>
  <c r="C85" i="14"/>
  <c r="F186" i="12"/>
  <c r="G186" i="12"/>
  <c r="H186" i="12"/>
  <c r="I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Y186" i="12"/>
  <c r="A187" i="12"/>
  <c r="B187" i="12"/>
  <c r="C187" i="12"/>
  <c r="D187" i="12"/>
  <c r="E187" i="12"/>
  <c r="Z187" i="12"/>
  <c r="X187" i="12"/>
  <c r="C86" i="14"/>
  <c r="F187" i="12"/>
  <c r="G187" i="12"/>
  <c r="H187" i="12"/>
  <c r="I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Y187" i="12"/>
  <c r="A188" i="12"/>
  <c r="B188" i="12"/>
  <c r="C188" i="12"/>
  <c r="D188" i="12"/>
  <c r="E188" i="12"/>
  <c r="Z188" i="12"/>
  <c r="X188" i="12"/>
  <c r="C87" i="14"/>
  <c r="F188" i="12"/>
  <c r="G188" i="12"/>
  <c r="H188" i="12"/>
  <c r="I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Y188" i="12"/>
  <c r="A189" i="12"/>
  <c r="B189" i="12"/>
  <c r="C189" i="12"/>
  <c r="D189" i="12"/>
  <c r="E189" i="12"/>
  <c r="Z189" i="12"/>
  <c r="X189" i="12"/>
  <c r="C88" i="14"/>
  <c r="F189" i="12"/>
  <c r="G189" i="12"/>
  <c r="H189" i="12"/>
  <c r="I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Y189" i="12"/>
  <c r="A190" i="12"/>
  <c r="B190" i="12"/>
  <c r="C190" i="12"/>
  <c r="D190" i="12"/>
  <c r="E190" i="12"/>
  <c r="Z190" i="12"/>
  <c r="X190" i="12"/>
  <c r="C89" i="14"/>
  <c r="F190" i="12"/>
  <c r="G190" i="12"/>
  <c r="H190" i="12"/>
  <c r="I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Y190" i="12"/>
  <c r="A191" i="12"/>
  <c r="B191" i="12"/>
  <c r="C191" i="12"/>
  <c r="D191" i="12"/>
  <c r="E191" i="12"/>
  <c r="Z191" i="12"/>
  <c r="X191" i="12"/>
  <c r="C90" i="14"/>
  <c r="F191" i="12"/>
  <c r="G191" i="12"/>
  <c r="H191" i="12"/>
  <c r="I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Y191" i="12"/>
  <c r="A192" i="12"/>
  <c r="B192" i="12"/>
  <c r="C192" i="12"/>
  <c r="D192" i="12"/>
  <c r="E192" i="12"/>
  <c r="Z192" i="12"/>
  <c r="X192" i="12"/>
  <c r="C91" i="14"/>
  <c r="F192" i="12"/>
  <c r="G192" i="12"/>
  <c r="H192" i="12"/>
  <c r="I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Y192" i="12"/>
  <c r="A193" i="12"/>
  <c r="B193" i="12"/>
  <c r="C193" i="12"/>
  <c r="D193" i="12"/>
  <c r="E193" i="12"/>
  <c r="Z193" i="12"/>
  <c r="X193" i="12"/>
  <c r="C92" i="14"/>
  <c r="F193" i="12"/>
  <c r="G193" i="12"/>
  <c r="H193" i="12"/>
  <c r="I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Y193" i="12"/>
  <c r="A106" i="12"/>
  <c r="B106" i="12"/>
  <c r="C106" i="12"/>
  <c r="D106" i="12"/>
  <c r="E106" i="12"/>
  <c r="Z106" i="12"/>
  <c r="X106" i="12"/>
  <c r="C5" i="14"/>
  <c r="F106" i="12"/>
  <c r="G106" i="12"/>
  <c r="H106" i="12"/>
  <c r="I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Y106" i="12"/>
  <c r="A107" i="12"/>
  <c r="B107" i="12"/>
  <c r="C107" i="12"/>
  <c r="D107" i="12"/>
  <c r="E107" i="12"/>
  <c r="Z107" i="12"/>
  <c r="X107" i="12"/>
  <c r="C6" i="14"/>
  <c r="F107" i="12"/>
  <c r="G107" i="12"/>
  <c r="H107" i="12"/>
  <c r="I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Y107" i="12"/>
  <c r="A108" i="12"/>
  <c r="B108" i="12"/>
  <c r="C108" i="12"/>
  <c r="D108" i="12"/>
  <c r="E108" i="12"/>
  <c r="Z108" i="12"/>
  <c r="X108" i="12"/>
  <c r="C7" i="14"/>
  <c r="F108" i="12"/>
  <c r="G108" i="12"/>
  <c r="H108" i="12"/>
  <c r="I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Y108" i="12"/>
  <c r="A109" i="12"/>
  <c r="B109" i="12"/>
  <c r="C109" i="12"/>
  <c r="D109" i="12"/>
  <c r="E109" i="12"/>
  <c r="Z109" i="12"/>
  <c r="X109" i="12"/>
  <c r="C8" i="14"/>
  <c r="F109" i="12"/>
  <c r="G109" i="12"/>
  <c r="H109" i="12"/>
  <c r="I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Y109" i="12"/>
  <c r="A110" i="12"/>
  <c r="B110" i="12"/>
  <c r="C110" i="12"/>
  <c r="D110" i="12"/>
  <c r="E110" i="12"/>
  <c r="Z110" i="12"/>
  <c r="X110" i="12"/>
  <c r="C9" i="14"/>
  <c r="F110" i="12"/>
  <c r="G110" i="12"/>
  <c r="H110" i="12"/>
  <c r="I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Y110" i="12"/>
  <c r="A111" i="12"/>
  <c r="B111" i="12"/>
  <c r="C111" i="12"/>
  <c r="D111" i="12"/>
  <c r="E111" i="12"/>
  <c r="Z111" i="12"/>
  <c r="X111" i="12"/>
  <c r="C10" i="14"/>
  <c r="F111" i="12"/>
  <c r="G111" i="12"/>
  <c r="H111" i="12"/>
  <c r="I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Y111" i="12"/>
  <c r="A112" i="12"/>
  <c r="B112" i="12"/>
  <c r="C112" i="12"/>
  <c r="D112" i="12"/>
  <c r="E112" i="12"/>
  <c r="Z112" i="12"/>
  <c r="X112" i="12"/>
  <c r="C11" i="14"/>
  <c r="F112" i="12"/>
  <c r="G112" i="12"/>
  <c r="H112" i="12"/>
  <c r="I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Y112" i="12"/>
  <c r="A113" i="12"/>
  <c r="B113" i="12"/>
  <c r="C113" i="12"/>
  <c r="D113" i="12"/>
  <c r="E113" i="12"/>
  <c r="Z113" i="12"/>
  <c r="X113" i="12"/>
  <c r="C12" i="14"/>
  <c r="F113" i="12"/>
  <c r="G113" i="12"/>
  <c r="H113" i="12"/>
  <c r="I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Y113" i="12"/>
  <c r="A114" i="12"/>
  <c r="B114" i="12"/>
  <c r="C114" i="12"/>
  <c r="D114" i="12"/>
  <c r="E114" i="12"/>
  <c r="Z114" i="12"/>
  <c r="X114" i="12"/>
  <c r="C13" i="14"/>
  <c r="F114" i="12"/>
  <c r="G114" i="12"/>
  <c r="H114" i="12"/>
  <c r="I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Y114" i="12"/>
  <c r="A115" i="12"/>
  <c r="B115" i="12"/>
  <c r="C115" i="12"/>
  <c r="D115" i="12"/>
  <c r="E115" i="12"/>
  <c r="Z115" i="12"/>
  <c r="X115" i="12"/>
  <c r="C14" i="14"/>
  <c r="F115" i="12"/>
  <c r="G115" i="12"/>
  <c r="H115" i="12"/>
  <c r="I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Y115" i="12"/>
  <c r="A116" i="12"/>
  <c r="B116" i="12"/>
  <c r="C116" i="12"/>
  <c r="D116" i="12"/>
  <c r="E116" i="12"/>
  <c r="Z116" i="12"/>
  <c r="X116" i="12"/>
  <c r="C15" i="14"/>
  <c r="F116" i="12"/>
  <c r="G116" i="12"/>
  <c r="H116" i="12"/>
  <c r="I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Y116" i="12"/>
  <c r="A117" i="12"/>
  <c r="B117" i="12"/>
  <c r="C117" i="12"/>
  <c r="D117" i="12"/>
  <c r="E117" i="12"/>
  <c r="Z117" i="12"/>
  <c r="X117" i="12"/>
  <c r="C16" i="14"/>
  <c r="F117" i="12"/>
  <c r="G117" i="12"/>
  <c r="H117" i="12"/>
  <c r="I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Y117" i="12"/>
  <c r="A118" i="12"/>
  <c r="B118" i="12"/>
  <c r="C118" i="12"/>
  <c r="D118" i="12"/>
  <c r="E118" i="12"/>
  <c r="Z118" i="12"/>
  <c r="X118" i="12"/>
  <c r="C17" i="14"/>
  <c r="F118" i="12"/>
  <c r="G118" i="12"/>
  <c r="H118" i="12"/>
  <c r="I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Y118" i="12"/>
  <c r="A119" i="12"/>
  <c r="B119" i="12"/>
  <c r="C119" i="12"/>
  <c r="D119" i="12"/>
  <c r="E119" i="12"/>
  <c r="Z119" i="12"/>
  <c r="X119" i="12"/>
  <c r="C18" i="14"/>
  <c r="F119" i="12"/>
  <c r="G119" i="12"/>
  <c r="H119" i="12"/>
  <c r="I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Y119" i="12"/>
  <c r="A120" i="12"/>
  <c r="B120" i="12"/>
  <c r="C120" i="12"/>
  <c r="D120" i="12"/>
  <c r="E120" i="12"/>
  <c r="Z120" i="12"/>
  <c r="X120" i="12"/>
  <c r="C19" i="14"/>
  <c r="F120" i="12"/>
  <c r="G120" i="12"/>
  <c r="H120" i="12"/>
  <c r="I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Y120" i="12"/>
  <c r="A121" i="12"/>
  <c r="B121" i="12"/>
  <c r="C121" i="12"/>
  <c r="D121" i="12"/>
  <c r="E121" i="12"/>
  <c r="Z121" i="12"/>
  <c r="X121" i="12"/>
  <c r="C20" i="14"/>
  <c r="F121" i="12"/>
  <c r="G121" i="12"/>
  <c r="H121" i="12"/>
  <c r="I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Y121" i="12"/>
  <c r="A101" i="12"/>
  <c r="B101" i="12"/>
  <c r="C101" i="12"/>
  <c r="D101" i="12"/>
  <c r="E101" i="12"/>
  <c r="Z101" i="12"/>
  <c r="X101" i="12"/>
  <c r="AD3" i="20"/>
  <c r="AH3" i="20"/>
  <c r="AJ3" i="20"/>
  <c r="AE3" i="20"/>
  <c r="F101" i="12"/>
  <c r="AC3" i="20"/>
  <c r="G101" i="12"/>
  <c r="H101" i="12"/>
  <c r="I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Y101" i="12"/>
  <c r="A102" i="12"/>
  <c r="B102" i="12"/>
  <c r="C102" i="12"/>
  <c r="D102" i="12"/>
  <c r="E102" i="12"/>
  <c r="Z102" i="12"/>
  <c r="X102" i="12"/>
  <c r="F102" i="12"/>
  <c r="G102" i="12"/>
  <c r="H102" i="12"/>
  <c r="I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Y102" i="12"/>
  <c r="A103" i="12"/>
  <c r="B103" i="12"/>
  <c r="C103" i="12"/>
  <c r="D103" i="12"/>
  <c r="E103" i="12"/>
  <c r="Z103" i="12"/>
  <c r="X103" i="12"/>
  <c r="F103" i="12"/>
  <c r="G103" i="12"/>
  <c r="H103" i="12"/>
  <c r="I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Y103" i="12"/>
  <c r="A104" i="12"/>
  <c r="B104" i="12"/>
  <c r="C104" i="12"/>
  <c r="D104" i="12"/>
  <c r="E104" i="12"/>
  <c r="Z104" i="12"/>
  <c r="X104" i="12"/>
  <c r="F104" i="12"/>
  <c r="G104" i="12"/>
  <c r="H104" i="12"/>
  <c r="I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Y104" i="12"/>
  <c r="A105" i="12"/>
  <c r="B105" i="12"/>
  <c r="C105" i="12"/>
  <c r="D105" i="12"/>
  <c r="E105" i="12"/>
  <c r="Z105" i="12"/>
  <c r="X105" i="12"/>
  <c r="F105" i="12"/>
  <c r="G105" i="12"/>
  <c r="H105" i="12"/>
  <c r="I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Y105" i="12"/>
  <c r="B5" i="18"/>
  <c r="D5" i="18"/>
  <c r="N5" i="18"/>
  <c r="O5" i="18"/>
  <c r="P5" i="18"/>
  <c r="Q5" i="18"/>
  <c r="R5" i="18"/>
  <c r="S5" i="18"/>
  <c r="P4" i="20"/>
  <c r="C4" i="20"/>
  <c r="B4" i="20"/>
  <c r="B3" i="20"/>
  <c r="A4" i="20"/>
  <c r="D4" i="20"/>
  <c r="H4" i="20"/>
  <c r="F4" i="20"/>
  <c r="G4" i="20"/>
  <c r="E4" i="20"/>
  <c r="I4" i="20"/>
  <c r="J4" i="20"/>
  <c r="K4" i="20"/>
  <c r="L4" i="20"/>
  <c r="M4" i="20"/>
  <c r="AF4" i="20"/>
  <c r="N4" i="20"/>
  <c r="O4" i="20"/>
  <c r="Q21" i="15"/>
  <c r="Q22" i="15"/>
  <c r="J22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C104" i="14"/>
  <c r="D104" i="14"/>
  <c r="C3" i="14"/>
  <c r="D3" i="14"/>
  <c r="L7" i="12"/>
  <c r="M7" i="12"/>
  <c r="N7" i="12"/>
  <c r="O7" i="12"/>
  <c r="P7" i="12"/>
  <c r="Q7" i="12"/>
  <c r="R7" i="12"/>
  <c r="S7" i="12"/>
  <c r="T7" i="12"/>
  <c r="U7" i="12"/>
  <c r="V7" i="12"/>
  <c r="L8" i="12"/>
  <c r="M8" i="12"/>
  <c r="N8" i="12"/>
  <c r="O8" i="12"/>
  <c r="P8" i="12"/>
  <c r="Q8" i="12"/>
  <c r="R8" i="12"/>
  <c r="S8" i="12"/>
  <c r="T8" i="12"/>
  <c r="U8" i="12"/>
  <c r="V8" i="12"/>
  <c r="L9" i="12"/>
  <c r="M9" i="12"/>
  <c r="N9" i="12"/>
  <c r="O9" i="12"/>
  <c r="P9" i="12"/>
  <c r="Q9" i="12"/>
  <c r="R9" i="12"/>
  <c r="S9" i="12"/>
  <c r="T9" i="12"/>
  <c r="U9" i="12"/>
  <c r="V9" i="12"/>
  <c r="L10" i="12"/>
  <c r="M10" i="12"/>
  <c r="N10" i="12"/>
  <c r="O10" i="12"/>
  <c r="P10" i="12"/>
  <c r="Q10" i="12"/>
  <c r="R10" i="12"/>
  <c r="S10" i="12"/>
  <c r="T10" i="12"/>
  <c r="U10" i="12"/>
  <c r="V10" i="12"/>
  <c r="L11" i="12"/>
  <c r="M11" i="12"/>
  <c r="N11" i="12"/>
  <c r="O11" i="12"/>
  <c r="P11" i="12"/>
  <c r="Q11" i="12"/>
  <c r="R11" i="12"/>
  <c r="S11" i="12"/>
  <c r="T11" i="12"/>
  <c r="U11" i="12"/>
  <c r="V11" i="12"/>
  <c r="L12" i="12"/>
  <c r="M12" i="12"/>
  <c r="N12" i="12"/>
  <c r="O12" i="12"/>
  <c r="P12" i="12"/>
  <c r="Q12" i="12"/>
  <c r="R12" i="12"/>
  <c r="S12" i="12"/>
  <c r="T12" i="12"/>
  <c r="U12" i="12"/>
  <c r="V12" i="12"/>
  <c r="L13" i="12"/>
  <c r="M13" i="12"/>
  <c r="N13" i="12"/>
  <c r="O13" i="12"/>
  <c r="P13" i="12"/>
  <c r="Q13" i="12"/>
  <c r="R13" i="12"/>
  <c r="S13" i="12"/>
  <c r="T13" i="12"/>
  <c r="U13" i="12"/>
  <c r="V13" i="12"/>
  <c r="L14" i="12"/>
  <c r="M14" i="12"/>
  <c r="N14" i="12"/>
  <c r="O14" i="12"/>
  <c r="P14" i="12"/>
  <c r="Q14" i="12"/>
  <c r="R14" i="12"/>
  <c r="S14" i="12"/>
  <c r="T14" i="12"/>
  <c r="U14" i="12"/>
  <c r="V14" i="12"/>
  <c r="L15" i="12"/>
  <c r="M15" i="12"/>
  <c r="N15" i="12"/>
  <c r="O15" i="12"/>
  <c r="P15" i="12"/>
  <c r="Q15" i="12"/>
  <c r="R15" i="12"/>
  <c r="S15" i="12"/>
  <c r="T15" i="12"/>
  <c r="U15" i="12"/>
  <c r="V15" i="12"/>
  <c r="L16" i="12"/>
  <c r="M16" i="12"/>
  <c r="N16" i="12"/>
  <c r="O16" i="12"/>
  <c r="P16" i="12"/>
  <c r="Q16" i="12"/>
  <c r="R16" i="12"/>
  <c r="S16" i="12"/>
  <c r="T16" i="12"/>
  <c r="U16" i="12"/>
  <c r="V16" i="12"/>
  <c r="L17" i="12"/>
  <c r="M17" i="12"/>
  <c r="N17" i="12"/>
  <c r="O17" i="12"/>
  <c r="P17" i="12"/>
  <c r="Q17" i="12"/>
  <c r="R17" i="12"/>
  <c r="S17" i="12"/>
  <c r="T17" i="12"/>
  <c r="U17" i="12"/>
  <c r="V17" i="12"/>
  <c r="L18" i="12"/>
  <c r="M18" i="12"/>
  <c r="N18" i="12"/>
  <c r="O18" i="12"/>
  <c r="P18" i="12"/>
  <c r="Q18" i="12"/>
  <c r="R18" i="12"/>
  <c r="S18" i="12"/>
  <c r="T18" i="12"/>
  <c r="U18" i="12"/>
  <c r="V18" i="12"/>
  <c r="L19" i="12"/>
  <c r="M19" i="12"/>
  <c r="N19" i="12"/>
  <c r="O19" i="12"/>
  <c r="P19" i="12"/>
  <c r="Q19" i="12"/>
  <c r="R19" i="12"/>
  <c r="S19" i="12"/>
  <c r="T19" i="12"/>
  <c r="U19" i="12"/>
  <c r="V19" i="12"/>
  <c r="L20" i="12"/>
  <c r="M20" i="12"/>
  <c r="N20" i="12"/>
  <c r="O20" i="12"/>
  <c r="P20" i="12"/>
  <c r="Q20" i="12"/>
  <c r="R20" i="12"/>
  <c r="S20" i="12"/>
  <c r="T20" i="12"/>
  <c r="U20" i="12"/>
  <c r="V20" i="12"/>
  <c r="L21" i="12"/>
  <c r="M21" i="12"/>
  <c r="N21" i="12"/>
  <c r="O21" i="12"/>
  <c r="P21" i="12"/>
  <c r="Q21" i="12"/>
  <c r="R21" i="12"/>
  <c r="S21" i="12"/>
  <c r="T21" i="12"/>
  <c r="U21" i="12"/>
  <c r="V21" i="12"/>
  <c r="L22" i="12"/>
  <c r="M22" i="12"/>
  <c r="N22" i="12"/>
  <c r="O22" i="12"/>
  <c r="P22" i="12"/>
  <c r="Q22" i="12"/>
  <c r="R22" i="12"/>
  <c r="S22" i="12"/>
  <c r="T22" i="12"/>
  <c r="U22" i="12"/>
  <c r="V22" i="12"/>
  <c r="L23" i="12"/>
  <c r="M23" i="12"/>
  <c r="N23" i="12"/>
  <c r="O23" i="12"/>
  <c r="P23" i="12"/>
  <c r="Q23" i="12"/>
  <c r="R23" i="12"/>
  <c r="S23" i="12"/>
  <c r="T23" i="12"/>
  <c r="U23" i="12"/>
  <c r="V23" i="12"/>
  <c r="L24" i="12"/>
  <c r="M24" i="12"/>
  <c r="N24" i="12"/>
  <c r="O24" i="12"/>
  <c r="P24" i="12"/>
  <c r="Q24" i="12"/>
  <c r="R24" i="12"/>
  <c r="S24" i="12"/>
  <c r="T24" i="12"/>
  <c r="U24" i="12"/>
  <c r="V24" i="12"/>
  <c r="L25" i="12"/>
  <c r="M25" i="12"/>
  <c r="N25" i="12"/>
  <c r="O25" i="12"/>
  <c r="P25" i="12"/>
  <c r="Q25" i="12"/>
  <c r="R25" i="12"/>
  <c r="S25" i="12"/>
  <c r="T25" i="12"/>
  <c r="U25" i="12"/>
  <c r="V25" i="12"/>
  <c r="L26" i="12"/>
  <c r="M26" i="12"/>
  <c r="N26" i="12"/>
  <c r="O26" i="12"/>
  <c r="P26" i="12"/>
  <c r="Q26" i="12"/>
  <c r="R26" i="12"/>
  <c r="S26" i="12"/>
  <c r="T26" i="12"/>
  <c r="U26" i="12"/>
  <c r="V26" i="12"/>
  <c r="L27" i="12"/>
  <c r="M27" i="12"/>
  <c r="N27" i="12"/>
  <c r="O27" i="12"/>
  <c r="P27" i="12"/>
  <c r="Q27" i="12"/>
  <c r="R27" i="12"/>
  <c r="S27" i="12"/>
  <c r="T27" i="12"/>
  <c r="U27" i="12"/>
  <c r="V27" i="12"/>
  <c r="L28" i="12"/>
  <c r="M28" i="12"/>
  <c r="N28" i="12"/>
  <c r="O28" i="12"/>
  <c r="P28" i="12"/>
  <c r="Q28" i="12"/>
  <c r="R28" i="12"/>
  <c r="S28" i="12"/>
  <c r="T28" i="12"/>
  <c r="U28" i="12"/>
  <c r="V28" i="12"/>
  <c r="L29" i="12"/>
  <c r="M29" i="12"/>
  <c r="N29" i="12"/>
  <c r="O29" i="12"/>
  <c r="P29" i="12"/>
  <c r="Q29" i="12"/>
  <c r="R29" i="12"/>
  <c r="S29" i="12"/>
  <c r="T29" i="12"/>
  <c r="U29" i="12"/>
  <c r="V29" i="12"/>
  <c r="L30" i="12"/>
  <c r="M30" i="12"/>
  <c r="N30" i="12"/>
  <c r="O30" i="12"/>
  <c r="P30" i="12"/>
  <c r="Q30" i="12"/>
  <c r="R30" i="12"/>
  <c r="S30" i="12"/>
  <c r="T30" i="12"/>
  <c r="U30" i="12"/>
  <c r="V30" i="12"/>
  <c r="L31" i="12"/>
  <c r="M31" i="12"/>
  <c r="N31" i="12"/>
  <c r="O31" i="12"/>
  <c r="P31" i="12"/>
  <c r="Q31" i="12"/>
  <c r="R31" i="12"/>
  <c r="S31" i="12"/>
  <c r="T31" i="12"/>
  <c r="U31" i="12"/>
  <c r="V31" i="12"/>
  <c r="L32" i="12"/>
  <c r="M32" i="12"/>
  <c r="N32" i="12"/>
  <c r="O32" i="12"/>
  <c r="P32" i="12"/>
  <c r="Q32" i="12"/>
  <c r="R32" i="12"/>
  <c r="S32" i="12"/>
  <c r="T32" i="12"/>
  <c r="U32" i="12"/>
  <c r="V32" i="12"/>
  <c r="L33" i="12"/>
  <c r="M33" i="12"/>
  <c r="N33" i="12"/>
  <c r="O33" i="12"/>
  <c r="P33" i="12"/>
  <c r="Q33" i="12"/>
  <c r="R33" i="12"/>
  <c r="S33" i="12"/>
  <c r="T33" i="12"/>
  <c r="U33" i="12"/>
  <c r="V33" i="12"/>
  <c r="L34" i="12"/>
  <c r="M34" i="12"/>
  <c r="N34" i="12"/>
  <c r="O34" i="12"/>
  <c r="P34" i="12"/>
  <c r="Q34" i="12"/>
  <c r="R34" i="12"/>
  <c r="S34" i="12"/>
  <c r="T34" i="12"/>
  <c r="U34" i="12"/>
  <c r="V34" i="12"/>
  <c r="L35" i="12"/>
  <c r="M35" i="12"/>
  <c r="N35" i="12"/>
  <c r="O35" i="12"/>
  <c r="P35" i="12"/>
  <c r="Q35" i="12"/>
  <c r="R35" i="12"/>
  <c r="S35" i="12"/>
  <c r="T35" i="12"/>
  <c r="U35" i="12"/>
  <c r="V35" i="12"/>
  <c r="L36" i="12"/>
  <c r="M36" i="12"/>
  <c r="N36" i="12"/>
  <c r="O36" i="12"/>
  <c r="P36" i="12"/>
  <c r="Q36" i="12"/>
  <c r="R36" i="12"/>
  <c r="S36" i="12"/>
  <c r="T36" i="12"/>
  <c r="U36" i="12"/>
  <c r="V36" i="12"/>
  <c r="L37" i="12"/>
  <c r="M37" i="12"/>
  <c r="N37" i="12"/>
  <c r="O37" i="12"/>
  <c r="P37" i="12"/>
  <c r="Q37" i="12"/>
  <c r="R37" i="12"/>
  <c r="S37" i="12"/>
  <c r="T37" i="12"/>
  <c r="U37" i="12"/>
  <c r="V37" i="12"/>
  <c r="L38" i="12"/>
  <c r="M38" i="12"/>
  <c r="N38" i="12"/>
  <c r="O38" i="12"/>
  <c r="P38" i="12"/>
  <c r="Q38" i="12"/>
  <c r="R38" i="12"/>
  <c r="S38" i="12"/>
  <c r="T38" i="12"/>
  <c r="U38" i="12"/>
  <c r="V38" i="12"/>
  <c r="L39" i="12"/>
  <c r="M39" i="12"/>
  <c r="N39" i="12"/>
  <c r="O39" i="12"/>
  <c r="P39" i="12"/>
  <c r="Q39" i="12"/>
  <c r="R39" i="12"/>
  <c r="S39" i="12"/>
  <c r="T39" i="12"/>
  <c r="U39" i="12"/>
  <c r="V39" i="12"/>
  <c r="L40" i="12"/>
  <c r="M40" i="12"/>
  <c r="N40" i="12"/>
  <c r="O40" i="12"/>
  <c r="P40" i="12"/>
  <c r="Q40" i="12"/>
  <c r="R40" i="12"/>
  <c r="S40" i="12"/>
  <c r="T40" i="12"/>
  <c r="U40" i="12"/>
  <c r="V40" i="12"/>
  <c r="L41" i="12"/>
  <c r="M41" i="12"/>
  <c r="N41" i="12"/>
  <c r="O41" i="12"/>
  <c r="P41" i="12"/>
  <c r="Q41" i="12"/>
  <c r="R41" i="12"/>
  <c r="S41" i="12"/>
  <c r="T41" i="12"/>
  <c r="U41" i="12"/>
  <c r="V41" i="12"/>
  <c r="L42" i="12"/>
  <c r="M42" i="12"/>
  <c r="N42" i="12"/>
  <c r="O42" i="12"/>
  <c r="P42" i="12"/>
  <c r="Q42" i="12"/>
  <c r="R42" i="12"/>
  <c r="S42" i="12"/>
  <c r="T42" i="12"/>
  <c r="U42" i="12"/>
  <c r="V42" i="12"/>
  <c r="L43" i="12"/>
  <c r="M43" i="12"/>
  <c r="N43" i="12"/>
  <c r="O43" i="12"/>
  <c r="P43" i="12"/>
  <c r="Q43" i="12"/>
  <c r="R43" i="12"/>
  <c r="S43" i="12"/>
  <c r="T43" i="12"/>
  <c r="U43" i="12"/>
  <c r="V43" i="12"/>
  <c r="L44" i="12"/>
  <c r="M44" i="12"/>
  <c r="N44" i="12"/>
  <c r="O44" i="12"/>
  <c r="P44" i="12"/>
  <c r="Q44" i="12"/>
  <c r="R44" i="12"/>
  <c r="S44" i="12"/>
  <c r="T44" i="12"/>
  <c r="U44" i="12"/>
  <c r="V44" i="12"/>
  <c r="L45" i="12"/>
  <c r="M45" i="12"/>
  <c r="N45" i="12"/>
  <c r="O45" i="12"/>
  <c r="P45" i="12"/>
  <c r="Q45" i="12"/>
  <c r="R45" i="12"/>
  <c r="S45" i="12"/>
  <c r="T45" i="12"/>
  <c r="U45" i="12"/>
  <c r="V45" i="12"/>
  <c r="L46" i="12"/>
  <c r="M46" i="12"/>
  <c r="N46" i="12"/>
  <c r="O46" i="12"/>
  <c r="P46" i="12"/>
  <c r="Q46" i="12"/>
  <c r="R46" i="12"/>
  <c r="S46" i="12"/>
  <c r="T46" i="12"/>
  <c r="U46" i="12"/>
  <c r="V46" i="12"/>
  <c r="L47" i="12"/>
  <c r="M47" i="12"/>
  <c r="N47" i="12"/>
  <c r="O47" i="12"/>
  <c r="P47" i="12"/>
  <c r="Q47" i="12"/>
  <c r="R47" i="12"/>
  <c r="S47" i="12"/>
  <c r="T47" i="12"/>
  <c r="U47" i="12"/>
  <c r="V47" i="12"/>
  <c r="L48" i="12"/>
  <c r="M48" i="12"/>
  <c r="N48" i="12"/>
  <c r="O48" i="12"/>
  <c r="P48" i="12"/>
  <c r="Q48" i="12"/>
  <c r="R48" i="12"/>
  <c r="S48" i="12"/>
  <c r="T48" i="12"/>
  <c r="U48" i="12"/>
  <c r="V48" i="12"/>
  <c r="L49" i="12"/>
  <c r="M49" i="12"/>
  <c r="N49" i="12"/>
  <c r="O49" i="12"/>
  <c r="P49" i="12"/>
  <c r="Q49" i="12"/>
  <c r="R49" i="12"/>
  <c r="S49" i="12"/>
  <c r="T49" i="12"/>
  <c r="U49" i="12"/>
  <c r="V49" i="12"/>
  <c r="L50" i="12"/>
  <c r="M50" i="12"/>
  <c r="N50" i="12"/>
  <c r="O50" i="12"/>
  <c r="P50" i="12"/>
  <c r="Q50" i="12"/>
  <c r="R50" i="12"/>
  <c r="S50" i="12"/>
  <c r="T50" i="12"/>
  <c r="U50" i="12"/>
  <c r="V50" i="12"/>
  <c r="L51" i="12"/>
  <c r="M51" i="12"/>
  <c r="N51" i="12"/>
  <c r="O51" i="12"/>
  <c r="P51" i="12"/>
  <c r="Q51" i="12"/>
  <c r="R51" i="12"/>
  <c r="S51" i="12"/>
  <c r="T51" i="12"/>
  <c r="U51" i="12"/>
  <c r="V51" i="12"/>
  <c r="L52" i="12"/>
  <c r="M52" i="12"/>
  <c r="N52" i="12"/>
  <c r="O52" i="12"/>
  <c r="P52" i="12"/>
  <c r="Q52" i="12"/>
  <c r="R52" i="12"/>
  <c r="S52" i="12"/>
  <c r="T52" i="12"/>
  <c r="U52" i="12"/>
  <c r="V52" i="12"/>
  <c r="L53" i="12"/>
  <c r="M53" i="12"/>
  <c r="N53" i="12"/>
  <c r="O53" i="12"/>
  <c r="P53" i="12"/>
  <c r="Q53" i="12"/>
  <c r="R53" i="12"/>
  <c r="S53" i="12"/>
  <c r="T53" i="12"/>
  <c r="U53" i="12"/>
  <c r="V53" i="12"/>
  <c r="L54" i="12"/>
  <c r="M54" i="12"/>
  <c r="N54" i="12"/>
  <c r="O54" i="12"/>
  <c r="P54" i="12"/>
  <c r="Q54" i="12"/>
  <c r="R54" i="12"/>
  <c r="S54" i="12"/>
  <c r="T54" i="12"/>
  <c r="U54" i="12"/>
  <c r="V54" i="12"/>
  <c r="L55" i="12"/>
  <c r="M55" i="12"/>
  <c r="N55" i="12"/>
  <c r="O55" i="12"/>
  <c r="P55" i="12"/>
  <c r="Q55" i="12"/>
  <c r="R55" i="12"/>
  <c r="S55" i="12"/>
  <c r="T55" i="12"/>
  <c r="U55" i="12"/>
  <c r="V55" i="12"/>
  <c r="L56" i="12"/>
  <c r="M56" i="12"/>
  <c r="N56" i="12"/>
  <c r="O56" i="12"/>
  <c r="P56" i="12"/>
  <c r="Q56" i="12"/>
  <c r="R56" i="12"/>
  <c r="S56" i="12"/>
  <c r="T56" i="12"/>
  <c r="U56" i="12"/>
  <c r="V56" i="12"/>
  <c r="L57" i="12"/>
  <c r="M57" i="12"/>
  <c r="N57" i="12"/>
  <c r="O57" i="12"/>
  <c r="P57" i="12"/>
  <c r="Q57" i="12"/>
  <c r="R57" i="12"/>
  <c r="S57" i="12"/>
  <c r="T57" i="12"/>
  <c r="U57" i="12"/>
  <c r="V57" i="12"/>
  <c r="L58" i="12"/>
  <c r="M58" i="12"/>
  <c r="N58" i="12"/>
  <c r="O58" i="12"/>
  <c r="P58" i="12"/>
  <c r="Q58" i="12"/>
  <c r="R58" i="12"/>
  <c r="S58" i="12"/>
  <c r="T58" i="12"/>
  <c r="U58" i="12"/>
  <c r="V58" i="12"/>
  <c r="L59" i="12"/>
  <c r="M59" i="12"/>
  <c r="N59" i="12"/>
  <c r="O59" i="12"/>
  <c r="P59" i="12"/>
  <c r="Q59" i="12"/>
  <c r="R59" i="12"/>
  <c r="S59" i="12"/>
  <c r="T59" i="12"/>
  <c r="U59" i="12"/>
  <c r="V59" i="12"/>
  <c r="L60" i="12"/>
  <c r="M60" i="12"/>
  <c r="N60" i="12"/>
  <c r="O60" i="12"/>
  <c r="P60" i="12"/>
  <c r="Q60" i="12"/>
  <c r="R60" i="12"/>
  <c r="S60" i="12"/>
  <c r="T60" i="12"/>
  <c r="U60" i="12"/>
  <c r="V60" i="12"/>
  <c r="L61" i="12"/>
  <c r="M61" i="12"/>
  <c r="N61" i="12"/>
  <c r="O61" i="12"/>
  <c r="P61" i="12"/>
  <c r="Q61" i="12"/>
  <c r="R61" i="12"/>
  <c r="S61" i="12"/>
  <c r="T61" i="12"/>
  <c r="U61" i="12"/>
  <c r="V61" i="12"/>
  <c r="L62" i="12"/>
  <c r="M62" i="12"/>
  <c r="N62" i="12"/>
  <c r="O62" i="12"/>
  <c r="P62" i="12"/>
  <c r="Q62" i="12"/>
  <c r="R62" i="12"/>
  <c r="S62" i="12"/>
  <c r="T62" i="12"/>
  <c r="U62" i="12"/>
  <c r="V62" i="12"/>
  <c r="L63" i="12"/>
  <c r="M63" i="12"/>
  <c r="N63" i="12"/>
  <c r="O63" i="12"/>
  <c r="P63" i="12"/>
  <c r="Q63" i="12"/>
  <c r="R63" i="12"/>
  <c r="S63" i="12"/>
  <c r="T63" i="12"/>
  <c r="U63" i="12"/>
  <c r="V63" i="12"/>
  <c r="L64" i="12"/>
  <c r="M64" i="12"/>
  <c r="N64" i="12"/>
  <c r="O64" i="12"/>
  <c r="P64" i="12"/>
  <c r="Q64" i="12"/>
  <c r="R64" i="12"/>
  <c r="S64" i="12"/>
  <c r="T64" i="12"/>
  <c r="U64" i="12"/>
  <c r="V64" i="12"/>
  <c r="L65" i="12"/>
  <c r="M65" i="12"/>
  <c r="N65" i="12"/>
  <c r="O65" i="12"/>
  <c r="P65" i="12"/>
  <c r="Q65" i="12"/>
  <c r="R65" i="12"/>
  <c r="S65" i="12"/>
  <c r="T65" i="12"/>
  <c r="U65" i="12"/>
  <c r="V65" i="12"/>
  <c r="L66" i="12"/>
  <c r="M66" i="12"/>
  <c r="N66" i="12"/>
  <c r="O66" i="12"/>
  <c r="P66" i="12"/>
  <c r="Q66" i="12"/>
  <c r="R66" i="12"/>
  <c r="S66" i="12"/>
  <c r="T66" i="12"/>
  <c r="U66" i="12"/>
  <c r="V66" i="12"/>
  <c r="L67" i="12"/>
  <c r="M67" i="12"/>
  <c r="N67" i="12"/>
  <c r="O67" i="12"/>
  <c r="P67" i="12"/>
  <c r="Q67" i="12"/>
  <c r="R67" i="12"/>
  <c r="S67" i="12"/>
  <c r="T67" i="12"/>
  <c r="U67" i="12"/>
  <c r="V67" i="12"/>
  <c r="L68" i="12"/>
  <c r="M68" i="12"/>
  <c r="N68" i="12"/>
  <c r="O68" i="12"/>
  <c r="P68" i="12"/>
  <c r="Q68" i="12"/>
  <c r="R68" i="12"/>
  <c r="S68" i="12"/>
  <c r="T68" i="12"/>
  <c r="U68" i="12"/>
  <c r="V68" i="12"/>
  <c r="L69" i="12"/>
  <c r="M69" i="12"/>
  <c r="N69" i="12"/>
  <c r="O69" i="12"/>
  <c r="P69" i="12"/>
  <c r="Q69" i="12"/>
  <c r="R69" i="12"/>
  <c r="S69" i="12"/>
  <c r="T69" i="12"/>
  <c r="U69" i="12"/>
  <c r="V69" i="12"/>
  <c r="L70" i="12"/>
  <c r="M70" i="12"/>
  <c r="N70" i="12"/>
  <c r="O70" i="12"/>
  <c r="P70" i="12"/>
  <c r="Q70" i="12"/>
  <c r="R70" i="12"/>
  <c r="S70" i="12"/>
  <c r="T70" i="12"/>
  <c r="U70" i="12"/>
  <c r="V70" i="12"/>
  <c r="L71" i="12"/>
  <c r="M71" i="12"/>
  <c r="N71" i="12"/>
  <c r="O71" i="12"/>
  <c r="P71" i="12"/>
  <c r="Q71" i="12"/>
  <c r="R71" i="12"/>
  <c r="S71" i="12"/>
  <c r="T71" i="12"/>
  <c r="U71" i="12"/>
  <c r="V71" i="12"/>
  <c r="L72" i="12"/>
  <c r="M72" i="12"/>
  <c r="N72" i="12"/>
  <c r="O72" i="12"/>
  <c r="P72" i="12"/>
  <c r="Q72" i="12"/>
  <c r="R72" i="12"/>
  <c r="S72" i="12"/>
  <c r="T72" i="12"/>
  <c r="U72" i="12"/>
  <c r="V72" i="12"/>
  <c r="L73" i="12"/>
  <c r="M73" i="12"/>
  <c r="N73" i="12"/>
  <c r="O73" i="12"/>
  <c r="P73" i="12"/>
  <c r="Q73" i="12"/>
  <c r="R73" i="12"/>
  <c r="S73" i="12"/>
  <c r="T73" i="12"/>
  <c r="U73" i="12"/>
  <c r="V73" i="12"/>
  <c r="L74" i="12"/>
  <c r="M74" i="12"/>
  <c r="N74" i="12"/>
  <c r="O74" i="12"/>
  <c r="P74" i="12"/>
  <c r="Q74" i="12"/>
  <c r="R74" i="12"/>
  <c r="S74" i="12"/>
  <c r="T74" i="12"/>
  <c r="U74" i="12"/>
  <c r="V74" i="12"/>
  <c r="L75" i="12"/>
  <c r="M75" i="12"/>
  <c r="N75" i="12"/>
  <c r="O75" i="12"/>
  <c r="P75" i="12"/>
  <c r="Q75" i="12"/>
  <c r="R75" i="12"/>
  <c r="S75" i="12"/>
  <c r="T75" i="12"/>
  <c r="U75" i="12"/>
  <c r="V75" i="12"/>
  <c r="L76" i="12"/>
  <c r="M76" i="12"/>
  <c r="N76" i="12"/>
  <c r="O76" i="12"/>
  <c r="P76" i="12"/>
  <c r="Q76" i="12"/>
  <c r="R76" i="12"/>
  <c r="S76" i="12"/>
  <c r="T76" i="12"/>
  <c r="U76" i="12"/>
  <c r="V76" i="12"/>
  <c r="L77" i="12"/>
  <c r="M77" i="12"/>
  <c r="N77" i="12"/>
  <c r="O77" i="12"/>
  <c r="P77" i="12"/>
  <c r="Q77" i="12"/>
  <c r="R77" i="12"/>
  <c r="S77" i="12"/>
  <c r="T77" i="12"/>
  <c r="U77" i="12"/>
  <c r="V77" i="12"/>
  <c r="L78" i="12"/>
  <c r="M78" i="12"/>
  <c r="N78" i="12"/>
  <c r="O78" i="12"/>
  <c r="P78" i="12"/>
  <c r="Q78" i="12"/>
  <c r="R78" i="12"/>
  <c r="S78" i="12"/>
  <c r="T78" i="12"/>
  <c r="U78" i="12"/>
  <c r="V78" i="12"/>
  <c r="L79" i="12"/>
  <c r="M79" i="12"/>
  <c r="N79" i="12"/>
  <c r="O79" i="12"/>
  <c r="P79" i="12"/>
  <c r="Q79" i="12"/>
  <c r="R79" i="12"/>
  <c r="S79" i="12"/>
  <c r="T79" i="12"/>
  <c r="U79" i="12"/>
  <c r="V79" i="12"/>
  <c r="L80" i="12"/>
  <c r="M80" i="12"/>
  <c r="N80" i="12"/>
  <c r="O80" i="12"/>
  <c r="P80" i="12"/>
  <c r="Q80" i="12"/>
  <c r="R80" i="12"/>
  <c r="S80" i="12"/>
  <c r="T80" i="12"/>
  <c r="U80" i="12"/>
  <c r="V80" i="12"/>
  <c r="L81" i="12"/>
  <c r="M81" i="12"/>
  <c r="N81" i="12"/>
  <c r="O81" i="12"/>
  <c r="P81" i="12"/>
  <c r="Q81" i="12"/>
  <c r="R81" i="12"/>
  <c r="S81" i="12"/>
  <c r="T81" i="12"/>
  <c r="U81" i="12"/>
  <c r="V81" i="12"/>
  <c r="L82" i="12"/>
  <c r="M82" i="12"/>
  <c r="N82" i="12"/>
  <c r="O82" i="12"/>
  <c r="P82" i="12"/>
  <c r="Q82" i="12"/>
  <c r="R82" i="12"/>
  <c r="S82" i="12"/>
  <c r="T82" i="12"/>
  <c r="U82" i="12"/>
  <c r="V82" i="12"/>
  <c r="L83" i="12"/>
  <c r="M83" i="12"/>
  <c r="N83" i="12"/>
  <c r="O83" i="12"/>
  <c r="P83" i="12"/>
  <c r="Q83" i="12"/>
  <c r="R83" i="12"/>
  <c r="S83" i="12"/>
  <c r="T83" i="12"/>
  <c r="U83" i="12"/>
  <c r="V83" i="12"/>
  <c r="L84" i="12"/>
  <c r="M84" i="12"/>
  <c r="N84" i="12"/>
  <c r="O84" i="12"/>
  <c r="P84" i="12"/>
  <c r="Q84" i="12"/>
  <c r="R84" i="12"/>
  <c r="S84" i="12"/>
  <c r="T84" i="12"/>
  <c r="U84" i="12"/>
  <c r="V84" i="12"/>
  <c r="L85" i="12"/>
  <c r="M85" i="12"/>
  <c r="N85" i="12"/>
  <c r="O85" i="12"/>
  <c r="P85" i="12"/>
  <c r="Q85" i="12"/>
  <c r="R85" i="12"/>
  <c r="S85" i="12"/>
  <c r="T85" i="12"/>
  <c r="U85" i="12"/>
  <c r="V85" i="12"/>
  <c r="L86" i="12"/>
  <c r="M86" i="12"/>
  <c r="N86" i="12"/>
  <c r="O86" i="12"/>
  <c r="P86" i="12"/>
  <c r="Q86" i="12"/>
  <c r="R86" i="12"/>
  <c r="S86" i="12"/>
  <c r="T86" i="12"/>
  <c r="U86" i="12"/>
  <c r="V86" i="12"/>
  <c r="L87" i="12"/>
  <c r="M87" i="12"/>
  <c r="N87" i="12"/>
  <c r="O87" i="12"/>
  <c r="P87" i="12"/>
  <c r="Q87" i="12"/>
  <c r="R87" i="12"/>
  <c r="S87" i="12"/>
  <c r="T87" i="12"/>
  <c r="U87" i="12"/>
  <c r="V87" i="12"/>
  <c r="L88" i="12"/>
  <c r="M88" i="12"/>
  <c r="N88" i="12"/>
  <c r="O88" i="12"/>
  <c r="P88" i="12"/>
  <c r="Q88" i="12"/>
  <c r="R88" i="12"/>
  <c r="S88" i="12"/>
  <c r="T88" i="12"/>
  <c r="U88" i="12"/>
  <c r="V88" i="12"/>
  <c r="L89" i="12"/>
  <c r="M89" i="12"/>
  <c r="N89" i="12"/>
  <c r="O89" i="12"/>
  <c r="P89" i="12"/>
  <c r="Q89" i="12"/>
  <c r="R89" i="12"/>
  <c r="S89" i="12"/>
  <c r="T89" i="12"/>
  <c r="U89" i="12"/>
  <c r="V89" i="12"/>
  <c r="L90" i="12"/>
  <c r="M90" i="12"/>
  <c r="N90" i="12"/>
  <c r="O90" i="12"/>
  <c r="P90" i="12"/>
  <c r="Q90" i="12"/>
  <c r="R90" i="12"/>
  <c r="S90" i="12"/>
  <c r="T90" i="12"/>
  <c r="U90" i="12"/>
  <c r="V90" i="12"/>
  <c r="L91" i="12"/>
  <c r="M91" i="12"/>
  <c r="N91" i="12"/>
  <c r="O91" i="12"/>
  <c r="P91" i="12"/>
  <c r="Q91" i="12"/>
  <c r="R91" i="12"/>
  <c r="S91" i="12"/>
  <c r="T91" i="12"/>
  <c r="U91" i="12"/>
  <c r="V91" i="12"/>
  <c r="L92" i="12"/>
  <c r="M92" i="12"/>
  <c r="N92" i="12"/>
  <c r="O92" i="12"/>
  <c r="P92" i="12"/>
  <c r="Q92" i="12"/>
  <c r="R92" i="12"/>
  <c r="S92" i="12"/>
  <c r="T92" i="12"/>
  <c r="U92" i="12"/>
  <c r="V92" i="12"/>
  <c r="L93" i="12"/>
  <c r="M93" i="12"/>
  <c r="N93" i="12"/>
  <c r="O93" i="12"/>
  <c r="P93" i="12"/>
  <c r="Q93" i="12"/>
  <c r="R93" i="12"/>
  <c r="S93" i="12"/>
  <c r="T93" i="12"/>
  <c r="U93" i="12"/>
  <c r="V93" i="12"/>
  <c r="L94" i="12"/>
  <c r="M94" i="12"/>
  <c r="N94" i="12"/>
  <c r="O94" i="12"/>
  <c r="P94" i="12"/>
  <c r="Q94" i="12"/>
  <c r="R94" i="12"/>
  <c r="S94" i="12"/>
  <c r="T94" i="12"/>
  <c r="U94" i="12"/>
  <c r="V94" i="12"/>
  <c r="L95" i="12"/>
  <c r="M95" i="12"/>
  <c r="N95" i="12"/>
  <c r="O95" i="12"/>
  <c r="P95" i="12"/>
  <c r="Q95" i="12"/>
  <c r="R95" i="12"/>
  <c r="S95" i="12"/>
  <c r="T95" i="12"/>
  <c r="U95" i="12"/>
  <c r="V95" i="12"/>
  <c r="L96" i="12"/>
  <c r="M96" i="12"/>
  <c r="N96" i="12"/>
  <c r="O96" i="12"/>
  <c r="P96" i="12"/>
  <c r="Q96" i="12"/>
  <c r="R96" i="12"/>
  <c r="S96" i="12"/>
  <c r="T96" i="12"/>
  <c r="U96" i="12"/>
  <c r="V96" i="12"/>
  <c r="L97" i="12"/>
  <c r="M97" i="12"/>
  <c r="N97" i="12"/>
  <c r="O97" i="12"/>
  <c r="P97" i="12"/>
  <c r="Q97" i="12"/>
  <c r="R97" i="12"/>
  <c r="S97" i="12"/>
  <c r="T97" i="12"/>
  <c r="U97" i="12"/>
  <c r="V97" i="12"/>
  <c r="L98" i="12"/>
  <c r="M98" i="12"/>
  <c r="N98" i="12"/>
  <c r="O98" i="12"/>
  <c r="P98" i="12"/>
  <c r="Q98" i="12"/>
  <c r="R98" i="12"/>
  <c r="S98" i="12"/>
  <c r="T98" i="12"/>
  <c r="U98" i="12"/>
  <c r="V98" i="12"/>
  <c r="L99" i="12"/>
  <c r="M99" i="12"/>
  <c r="N99" i="12"/>
  <c r="O99" i="12"/>
  <c r="P99" i="12"/>
  <c r="Q99" i="12"/>
  <c r="R99" i="12"/>
  <c r="S99" i="12"/>
  <c r="T99" i="12"/>
  <c r="U99" i="12"/>
  <c r="V99" i="12"/>
  <c r="L100" i="12"/>
  <c r="M100" i="12"/>
  <c r="N100" i="12"/>
  <c r="O100" i="12"/>
  <c r="P100" i="12"/>
  <c r="Q100" i="12"/>
  <c r="R100" i="12"/>
  <c r="S100" i="12"/>
  <c r="T100" i="12"/>
  <c r="U100" i="12"/>
  <c r="V100" i="12"/>
  <c r="M6" i="12"/>
  <c r="N6" i="12"/>
  <c r="O6" i="12"/>
  <c r="P6" i="12"/>
  <c r="Q6" i="12"/>
  <c r="R6" i="12"/>
  <c r="S6" i="12"/>
  <c r="T6" i="12"/>
  <c r="U6" i="12"/>
  <c r="V6" i="12"/>
  <c r="L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C6" i="12"/>
  <c r="D6" i="12"/>
  <c r="E6" i="12"/>
  <c r="B6" i="12"/>
  <c r="J14" i="15"/>
  <c r="Q14" i="15"/>
  <c r="J15" i="15"/>
  <c r="Q15" i="15"/>
  <c r="J16" i="15"/>
  <c r="Q16" i="15"/>
  <c r="J17" i="15"/>
  <c r="Q17" i="15"/>
  <c r="J18" i="15"/>
  <c r="Q18" i="15"/>
  <c r="J19" i="15"/>
  <c r="Q19" i="15"/>
  <c r="J20" i="15"/>
  <c r="Q20" i="15"/>
  <c r="J21" i="15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5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6" i="12"/>
  <c r="H3" i="20"/>
  <c r="F3" i="20"/>
  <c r="G3" i="20"/>
  <c r="A3" i="20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M3" i="20"/>
  <c r="K3" i="20"/>
  <c r="L3" i="20"/>
  <c r="I3" i="20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O3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J6" i="15"/>
  <c r="Y53" i="12"/>
  <c r="Y54" i="12"/>
  <c r="Y55" i="12"/>
  <c r="Y56" i="12"/>
  <c r="Y57" i="12"/>
  <c r="Y58" i="12"/>
  <c r="J7" i="15"/>
  <c r="Y59" i="12"/>
  <c r="Y60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P3" i="20"/>
  <c r="O4" i="18"/>
  <c r="P4" i="18"/>
  <c r="Q4" i="18"/>
  <c r="R4" i="18"/>
  <c r="S4" i="18"/>
  <c r="N4" i="18"/>
  <c r="C3" i="20"/>
  <c r="D3" i="20"/>
  <c r="E3" i="20"/>
  <c r="J9" i="15"/>
  <c r="E104" i="14"/>
  <c r="E108" i="14"/>
  <c r="D108" i="14"/>
  <c r="C108" i="14"/>
  <c r="B4" i="18"/>
  <c r="D4" i="18"/>
  <c r="F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J3" i="20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J5" i="15"/>
  <c r="J8" i="15"/>
</calcChain>
</file>

<file path=xl/sharedStrings.xml><?xml version="1.0" encoding="utf-8"?>
<sst xmlns="http://schemas.openxmlformats.org/spreadsheetml/2006/main" count="528" uniqueCount="273">
  <si>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</si>
  <si>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</si>
  <si>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</si>
  <si>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</si>
  <si>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</si>
  <si>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</si>
  <si>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</si>
  <si>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</si>
  <si>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</si>
  <si>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</si>
  <si>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</si>
  <si>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</si>
  <si>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</si>
  <si>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</si>
  <si>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</si>
  <si>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</si>
  <si>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</si>
  <si>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</si>
  <si>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</si>
  <si>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</si>
  <si>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</si>
  <si>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</si>
  <si>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</si>
  <si>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</si>
  <si>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</si>
  <si>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</si>
  <si>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</si>
  <si>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</si>
  <si>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</si>
  <si>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</si>
  <si>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</si>
  <si>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</si>
  <si>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</si>
  <si>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</si>
  <si>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</si>
  <si>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</si>
  <si>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</si>
  <si>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</si>
  <si>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</si>
  <si>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</si>
  <si>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</si>
  <si>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</si>
  <si>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</si>
  <si>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</si>
  <si>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</si>
  <si>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</si>
  <si>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</si>
  <si>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</si>
  <si>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</si>
  <si>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</si>
  <si>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</si>
  <si>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</si>
  <si>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</si>
  <si>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</si>
  <si>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</si>
  <si>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</si>
  <si>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</si>
  <si>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</si>
  <si>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</si>
  <si>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</si>
  <si>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</si>
  <si>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</si>
  <si>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</si>
  <si>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</si>
  <si>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</si>
  <si>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</si>
  <si>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</si>
  <si>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</si>
  <si>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</si>
  <si>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</si>
  <si>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</si>
  <si>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</si>
  <si>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</si>
  <si>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</si>
  <si>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</si>
  <si>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</si>
  <si>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</si>
  <si>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</si>
  <si>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</si>
  <si>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</si>
  <si>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</si>
  <si>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</si>
  <si>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</si>
  <si>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</si>
  <si>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</si>
  <si>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</si>
  <si>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</si>
  <si>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</si>
  <si>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</si>
  <si>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</si>
  <si>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</si>
  <si>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</si>
  <si>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</si>
  <si>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</si>
  <si>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</si>
  <si>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</si>
  <si>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</si>
  <si>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</si>
  <si>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</si>
  <si>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</si>
  <si>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</si>
  <si>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</si>
  <si>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</si>
  <si>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</si>
  <si>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</si>
  <si>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</si>
  <si>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</si>
  <si>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</si>
  <si>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</si>
  <si>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</si>
  <si>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</si>
  <si>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</si>
  <si>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</si>
  <si>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</si>
  <si>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</si>
  <si>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</si>
  <si>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</si>
  <si>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</si>
  <si>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</si>
  <si>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</si>
  <si>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</si>
  <si>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</si>
  <si>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</si>
  <si>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</si>
  <si>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</si>
  <si>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</si>
  <si>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</si>
  <si>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</si>
  <si>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</si>
  <si>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</si>
  <si>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</si>
  <si>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</si>
  <si>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</si>
  <si>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</si>
  <si>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</si>
  <si>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</si>
  <si>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</si>
  <si>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</si>
  <si>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</si>
  <si>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</si>
  <si>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</si>
  <si>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</si>
  <si>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</si>
  <si>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</si>
  <si>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</si>
  <si>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</si>
  <si>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</si>
  <si>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</si>
  <si>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</si>
  <si>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</si>
  <si>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</si>
  <si>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</si>
  <si>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</si>
  <si>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</si>
  <si>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</si>
  <si>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</si>
  <si>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</si>
  <si>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</si>
  <si>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</si>
  <si>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</si>
  <si>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</si>
  <si>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</si>
  <si>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</si>
  <si>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</si>
  <si>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</si>
  <si>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</si>
  <si>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</si>
  <si>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</si>
  <si>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</si>
  <si>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</si>
  <si>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</si>
  <si>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</si>
  <si>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</si>
  <si>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</si>
  <si>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</si>
  <si>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</si>
  <si>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</si>
  <si>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</si>
  <si>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</si>
  <si>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</si>
  <si>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</si>
  <si>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</si>
  <si>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</si>
  <si>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</si>
  <si>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</si>
  <si>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</si>
  <si>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</si>
  <si>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</si>
  <si>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</si>
  <si>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</si>
  <si>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</si>
  <si>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</si>
  <si>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</si>
  <si>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</si>
  <si>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</si>
  <si>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</si>
  <si>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</si>
  <si>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</si>
  <si>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</si>
  <si>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</si>
  <si>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</si>
  <si>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</si>
  <si>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</si>
  <si>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</si>
  <si>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</si>
  <si>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</si>
  <si>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食人花</t>
    <rPh sb="0" eb="1">
      <t>shi'ren'hua</t>
    </rPh>
    <phoneticPr fontId="3" type="noConversion"/>
  </si>
  <si>
    <t>树妖</t>
    <rPh sb="0" eb="1">
      <t>shu'yao</t>
    </rPh>
    <phoneticPr fontId="3" type="noConversion"/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</si>
  <si>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</si>
  <si>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</si>
  <si>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</si>
  <si>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</si>
  <si>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</si>
  <si>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</si>
  <si>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</si>
  <si>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</si>
  <si>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</si>
  <si>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</si>
  <si>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</si>
  <si>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</si>
  <si>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</si>
  <si>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</si>
  <si>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</si>
  <si>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</si>
  <si>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</si>
  <si>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</si>
  <si>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</si>
  <si>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</si>
  <si>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</si>
  <si>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</si>
  <si>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</si>
  <si>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</si>
  <si>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</si>
  <si>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</si>
  <si>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</si>
  <si>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</si>
  <si>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</si>
  <si>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</si>
  <si>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</si>
  <si>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</si>
  <si>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</si>
  <si>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</si>
  <si>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</si>
  <si>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</si>
  <si>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</si>
  <si>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</si>
  <si>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</si>
  <si>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</si>
  <si>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</si>
  <si>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</si>
  <si>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</si>
  <si>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</si>
  <si>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</si>
  <si>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怪物序号</t>
    <rPh sb="0" eb="1">
      <t>guai'w</t>
    </rPh>
    <rPh sb="2" eb="3">
      <t>xu'hao</t>
    </rPh>
    <phoneticPr fontId="3" type="noConversion"/>
  </si>
  <si>
    <t>角色等级</t>
    <rPh sb="0" eb="1">
      <t>jiao's</t>
    </rPh>
    <rPh sb="2" eb="3">
      <t>deng'j</t>
    </rPh>
    <phoneticPr fontId="3" type="noConversion"/>
  </si>
  <si>
    <t>世界boss莉莉丝</t>
    <rPh sb="0" eb="1">
      <t>shi'jie</t>
    </rPh>
    <rPh sb="6" eb="7">
      <t>l'l's</t>
    </rPh>
    <phoneticPr fontId="3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</si>
  <si>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3" type="noConversion"/>
  </si>
  <si>
    <t>毒躯蘑菇</t>
    <rPh sb="0" eb="1">
      <t>du</t>
    </rPh>
    <rPh sb="1" eb="2">
      <t>qu'ti</t>
    </rPh>
    <rPh sb="2" eb="3">
      <t>mo'gu</t>
    </rPh>
    <phoneticPr fontId="3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</si>
  <si>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3" type="noConversion"/>
  </si>
  <si>
    <t>毒躯树妖</t>
    <rPh sb="0" eb="1">
      <t>du</t>
    </rPh>
    <rPh sb="1" eb="2">
      <t>qu'ti</t>
    </rPh>
    <rPh sb="2" eb="3">
      <t>shu'yao</t>
    </rPh>
    <phoneticPr fontId="3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</si>
  <si>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3" type="noConversion"/>
  </si>
  <si>
    <t>反击黄蜂怪</t>
    <rPh sb="0" eb="1">
      <t>fan'ji</t>
    </rPh>
    <rPh sb="2" eb="3">
      <t>huang'feng</t>
    </rPh>
    <rPh sb="4" eb="5">
      <t>guai</t>
    </rPh>
    <phoneticPr fontId="3" type="noConversion"/>
  </si>
  <si>
    <t>反击甲虫精</t>
    <rPh sb="0" eb="1">
      <t>fan'j</t>
    </rPh>
    <rPh sb="2" eb="3">
      <t>jia'chong</t>
    </rPh>
    <rPh sb="4" eb="5">
      <t>jing</t>
    </rPh>
    <phoneticPr fontId="3" type="noConversion"/>
  </si>
  <si>
    <t>狂暴莉莉丝</t>
    <rPh sb="0" eb="1">
      <t>kuang'b</t>
    </rPh>
    <rPh sb="2" eb="3">
      <t>l'l's</t>
    </rPh>
    <phoneticPr fontId="3" type="noConversion"/>
  </si>
  <si>
    <t>世界boss莉莉丝</t>
    <rPh sb="0" eb="1">
      <t>shi'j</t>
    </rPh>
    <rPh sb="6" eb="7">
      <t>l'l's</t>
    </rPh>
    <phoneticPr fontId="3" type="noConversion"/>
  </si>
  <si>
    <t>世界boss法老王</t>
  </si>
  <si>
    <t>法老王</t>
    <rPh sb="0" eb="1">
      <t>fa'lao</t>
    </rPh>
    <rPh sb="2" eb="3">
      <t>wang</t>
    </rPh>
    <phoneticPr fontId="3" type="noConversion"/>
  </si>
  <si>
    <t>法老王</t>
    <rPh sb="0" eb="1">
      <t>f'l'w</t>
    </rPh>
    <phoneticPr fontId="3" type="noConversion"/>
  </si>
  <si>
    <t>m1015</t>
    <phoneticPr fontId="3" type="noConversion"/>
  </si>
  <si>
    <t>世界boss法老王</t>
    <rPh sb="0" eb="1">
      <t>shi'jie</t>
    </rPh>
    <rPh sb="6" eb="7">
      <t>fa'l'w</t>
    </rPh>
    <phoneticPr fontId="3" type="noConversion"/>
  </si>
  <si>
    <t>0,126</t>
  </si>
  <si>
    <t>世界boss战斗1</t>
    <rPh sb="0" eb="1">
      <t>shi'j</t>
    </rPh>
    <rPh sb="6" eb="7">
      <t>zhan'd</t>
    </rPh>
    <phoneticPr fontId="3" type="noConversion"/>
  </si>
  <si>
    <t>世界boss战斗2</t>
    <rPh sb="0" eb="1">
      <t>shi'j</t>
    </rPh>
    <rPh sb="6" eb="7">
      <t>zhan'd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</si>
</sst>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XHCY/&#25968;&#20540;&#34920;7.10/&#25968;&#20540;&#29256;&#26412;7.10/&#25112;&#26007;&#25968;&#20540;&#24635;&#34920;&#27979;&#3579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公式"/>
      <sheetName val="角色基础属性平衡模型"/>
      <sheetName val="系统属性分配"/>
      <sheetName val="角色等级属性"/>
      <sheetName val="角色升星属性"/>
      <sheetName val="角色培养"/>
      <sheetName val="角色强化"/>
      <sheetName val="装备升级"/>
      <sheetName val="装备强化"/>
      <sheetName val="装备珠宝"/>
      <sheetName val="猎命"/>
      <sheetName val="神器属性"/>
      <sheetName val="阵法属性"/>
      <sheetName val="装扮升级"/>
      <sheetName val="装扮升星"/>
      <sheetName val="属性以及战力计算"/>
      <sheetName val="经济数值表"/>
      <sheetName val="经济消耗表"/>
      <sheetName val="经济消耗2"/>
      <sheetName val="物品材料战力与价值定义"/>
      <sheetName val="VIP"/>
      <sheetName val="物品表"/>
      <sheetName val="经验分配"/>
      <sheetName val="天数与系统开放规划"/>
      <sheetName val="怪物属性"/>
      <sheetName val="商店规划"/>
      <sheetName val="活动划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B1" t="str">
            <v>怪物属性</v>
          </cell>
          <cell r="C1"/>
        </row>
        <row r="2">
          <cell r="B2" t="str">
            <v>等级</v>
          </cell>
          <cell r="C2" t="str">
            <v>属性比率</v>
          </cell>
        </row>
        <row r="3">
          <cell r="B3">
            <v>0</v>
          </cell>
          <cell r="C3">
            <v>0</v>
          </cell>
        </row>
        <row r="4">
          <cell r="B4">
            <v>1</v>
          </cell>
          <cell r="C4">
            <v>182.16000000000003</v>
          </cell>
        </row>
        <row r="5">
          <cell r="B5">
            <v>2</v>
          </cell>
          <cell r="C5">
            <v>216.63551999999999</v>
          </cell>
        </row>
        <row r="6">
          <cell r="B6">
            <v>3</v>
          </cell>
          <cell r="C6">
            <v>253.59327743999995</v>
          </cell>
        </row>
        <row r="7">
          <cell r="B7">
            <v>4</v>
          </cell>
          <cell r="C7">
            <v>293.21199341568001</v>
          </cell>
        </row>
        <row r="8">
          <cell r="B8">
            <v>5</v>
          </cell>
          <cell r="C8">
            <v>335.68325694160899</v>
          </cell>
        </row>
        <row r="9">
          <cell r="B9">
            <v>6</v>
          </cell>
          <cell r="C9">
            <v>381.21245144140482</v>
          </cell>
        </row>
        <row r="10">
          <cell r="B10">
            <v>7</v>
          </cell>
          <cell r="C10">
            <v>430.01974794518611</v>
          </cell>
        </row>
        <row r="11">
          <cell r="B11">
            <v>8</v>
          </cell>
          <cell r="C11">
            <v>482.34116979723956</v>
          </cell>
        </row>
        <row r="12">
          <cell r="B12">
            <v>9</v>
          </cell>
          <cell r="C12">
            <v>538.42973402264079</v>
          </cell>
        </row>
        <row r="13">
          <cell r="B13">
            <v>10</v>
          </cell>
          <cell r="C13">
            <v>598.55667487227106</v>
          </cell>
        </row>
        <row r="14">
          <cell r="B14">
            <v>11</v>
          </cell>
          <cell r="C14">
            <v>663.01275546307454</v>
          </cell>
        </row>
        <row r="15">
          <cell r="B15">
            <v>12</v>
          </cell>
          <cell r="C15">
            <v>732.10967385641607</v>
          </cell>
        </row>
        <row r="16">
          <cell r="B16">
            <v>13</v>
          </cell>
          <cell r="C16">
            <v>806.18157037407798</v>
          </cell>
        </row>
        <row r="17">
          <cell r="B17">
            <v>14</v>
          </cell>
          <cell r="C17">
            <v>885.58664344101169</v>
          </cell>
        </row>
        <row r="18">
          <cell r="B18">
            <v>15</v>
          </cell>
          <cell r="C18">
            <v>970.70888176876474</v>
          </cell>
        </row>
        <row r="19">
          <cell r="B19">
            <v>16</v>
          </cell>
          <cell r="C19">
            <v>1061.9599212561159</v>
          </cell>
        </row>
        <row r="20">
          <cell r="B20">
            <v>17</v>
          </cell>
          <cell r="C20">
            <v>1159.7810355865563</v>
          </cell>
        </row>
        <row r="21">
          <cell r="B21">
            <v>18</v>
          </cell>
          <cell r="C21">
            <v>1264.6452701487883</v>
          </cell>
        </row>
        <row r="22">
          <cell r="B22">
            <v>19</v>
          </cell>
          <cell r="C22">
            <v>1377.0597295995017</v>
          </cell>
        </row>
        <row r="23">
          <cell r="B23">
            <v>20</v>
          </cell>
          <cell r="C23">
            <v>1497.5680301306659</v>
          </cell>
        </row>
        <row r="24">
          <cell r="B24">
            <v>21</v>
          </cell>
          <cell r="C24">
            <v>1626.752928300074</v>
          </cell>
        </row>
        <row r="25">
          <cell r="B25">
            <v>22</v>
          </cell>
          <cell r="C25">
            <v>1765.2391391376791</v>
          </cell>
        </row>
        <row r="26">
          <cell r="B26">
            <v>23</v>
          </cell>
          <cell r="C26">
            <v>1913.6963571555923</v>
          </cell>
        </row>
        <row r="27">
          <cell r="B27">
            <v>24</v>
          </cell>
          <cell r="C27">
            <v>2072.8424948707952</v>
          </cell>
        </row>
        <row r="28">
          <cell r="B28">
            <v>25</v>
          </cell>
          <cell r="C28">
            <v>2243.4471545014931</v>
          </cell>
        </row>
        <row r="29">
          <cell r="B29">
            <v>26</v>
          </cell>
          <cell r="C29">
            <v>2426.3353496256004</v>
          </cell>
        </row>
        <row r="30">
          <cell r="B30">
            <v>27</v>
          </cell>
          <cell r="C30">
            <v>2622.3914947986441</v>
          </cell>
        </row>
        <row r="31">
          <cell r="B31">
            <v>28</v>
          </cell>
          <cell r="C31">
            <v>2832.5636824241469</v>
          </cell>
        </row>
        <row r="32">
          <cell r="B32">
            <v>29</v>
          </cell>
          <cell r="C32">
            <v>3057.8682675586851</v>
          </cell>
        </row>
        <row r="33">
          <cell r="B33">
            <v>30</v>
          </cell>
          <cell r="C33">
            <v>3299.3947828229111</v>
          </cell>
        </row>
        <row r="34">
          <cell r="B34">
            <v>31</v>
          </cell>
          <cell r="C34">
            <v>3558.3112071861615</v>
          </cell>
        </row>
        <row r="35">
          <cell r="B35">
            <v>32</v>
          </cell>
          <cell r="C35">
            <v>3835.8696141035662</v>
          </cell>
        </row>
        <row r="36">
          <cell r="B36">
            <v>33</v>
          </cell>
          <cell r="C36">
            <v>4133.4122263190229</v>
          </cell>
        </row>
        <row r="37">
          <cell r="B37">
            <v>34</v>
          </cell>
          <cell r="C37">
            <v>4699.7322347592153</v>
          </cell>
        </row>
        <row r="38">
          <cell r="B38">
            <v>35</v>
          </cell>
          <cell r="C38">
            <v>5585.0273018719008</v>
          </cell>
        </row>
        <row r="39">
          <cell r="B39">
            <v>36</v>
          </cell>
          <cell r="C39">
            <v>6716.9552915281083</v>
          </cell>
        </row>
        <row r="40">
          <cell r="B40">
            <v>37</v>
          </cell>
          <cell r="C40">
            <v>7988.82402349524</v>
          </cell>
        </row>
        <row r="41">
          <cell r="B41">
            <v>38</v>
          </cell>
          <cell r="C41">
            <v>9414.6386499676901</v>
          </cell>
        </row>
        <row r="42">
          <cell r="B42">
            <v>39</v>
          </cell>
          <cell r="C42">
            <v>11358.395470707308</v>
          </cell>
        </row>
        <row r="43">
          <cell r="B43">
            <v>40</v>
          </cell>
          <cell r="C43">
            <v>13533.548480205334</v>
          </cell>
        </row>
        <row r="44">
          <cell r="B44">
            <v>41</v>
          </cell>
          <cell r="C44">
            <v>15568.046316140222</v>
          </cell>
        </row>
        <row r="45">
          <cell r="B45">
            <v>42</v>
          </cell>
          <cell r="C45">
            <v>17613.093667616475</v>
          </cell>
        </row>
        <row r="46">
          <cell r="B46">
            <v>43</v>
          </cell>
          <cell r="C46">
            <v>19875.218232269108</v>
          </cell>
        </row>
        <row r="47">
          <cell r="B47">
            <v>44</v>
          </cell>
          <cell r="C47">
            <v>23382.766701658438</v>
          </cell>
        </row>
        <row r="48">
          <cell r="B48">
            <v>45</v>
          </cell>
          <cell r="C48">
            <v>26760.250347203939</v>
          </cell>
        </row>
        <row r="49">
          <cell r="B49">
            <v>46</v>
          </cell>
          <cell r="C49">
            <v>29925.854836374165</v>
          </cell>
        </row>
        <row r="50">
          <cell r="B50">
            <v>47</v>
          </cell>
          <cell r="C50">
            <v>33410.46134085166</v>
          </cell>
        </row>
        <row r="51">
          <cell r="B51">
            <v>48</v>
          </cell>
          <cell r="C51">
            <v>37243.338377168817</v>
          </cell>
        </row>
        <row r="52">
          <cell r="B52">
            <v>49</v>
          </cell>
          <cell r="C52">
            <v>41456.315421791347</v>
          </cell>
        </row>
        <row r="53">
          <cell r="B53">
            <v>50</v>
          </cell>
          <cell r="C53">
            <v>44528.61013216032</v>
          </cell>
        </row>
        <row r="54">
          <cell r="B54">
            <v>51</v>
          </cell>
          <cell r="C54">
            <v>47822.110061675878</v>
          </cell>
        </row>
        <row r="55">
          <cell r="B55">
            <v>52</v>
          </cell>
          <cell r="C55">
            <v>51352.74198611654</v>
          </cell>
        </row>
        <row r="56">
          <cell r="B56">
            <v>53</v>
          </cell>
          <cell r="C56">
            <v>55137.579409116945</v>
          </cell>
        </row>
        <row r="57">
          <cell r="B57">
            <v>54</v>
          </cell>
          <cell r="C57">
            <v>59194.925126573362</v>
          </cell>
        </row>
        <row r="58">
          <cell r="B58">
            <v>55</v>
          </cell>
          <cell r="C58">
            <v>63544.399735686646</v>
          </cell>
        </row>
        <row r="59">
          <cell r="B59">
            <v>56</v>
          </cell>
          <cell r="C59">
            <v>68207.036516656095</v>
          </cell>
        </row>
        <row r="60">
          <cell r="B60">
            <v>57</v>
          </cell>
          <cell r="C60">
            <v>73205.383145855332</v>
          </cell>
        </row>
        <row r="61">
          <cell r="B61">
            <v>58</v>
          </cell>
          <cell r="C61">
            <v>78563.610732356916</v>
          </cell>
        </row>
        <row r="62">
          <cell r="B62">
            <v>59</v>
          </cell>
          <cell r="C62">
            <v>84307.630705086645</v>
          </cell>
        </row>
        <row r="63">
          <cell r="B63">
            <v>60</v>
          </cell>
          <cell r="C63">
            <v>90465.220115852906</v>
          </cell>
        </row>
        <row r="64">
          <cell r="B64">
            <v>61</v>
          </cell>
          <cell r="C64">
            <v>97066.155964194331</v>
          </cell>
        </row>
        <row r="65">
          <cell r="B65">
            <v>62</v>
          </cell>
          <cell r="C65">
            <v>104142.35919361634</v>
          </cell>
        </row>
        <row r="66">
          <cell r="B66">
            <v>63</v>
          </cell>
          <cell r="C66">
            <v>111728.04905555672</v>
          </cell>
        </row>
        <row r="67">
          <cell r="B67">
            <v>64</v>
          </cell>
          <cell r="C67">
            <v>119859.90858755683</v>
          </cell>
        </row>
        <row r="68">
          <cell r="B68">
            <v>65</v>
          </cell>
          <cell r="C68">
            <v>128577.26200586092</v>
          </cell>
        </row>
        <row r="69">
          <cell r="B69">
            <v>66</v>
          </cell>
          <cell r="C69">
            <v>137922.26487028293</v>
          </cell>
        </row>
        <row r="70">
          <cell r="B70">
            <v>67</v>
          </cell>
          <cell r="C70">
            <v>147940.10794094333</v>
          </cell>
        </row>
        <row r="71">
          <cell r="B71">
            <v>68</v>
          </cell>
          <cell r="C71">
            <v>158679.23571269124</v>
          </cell>
        </row>
        <row r="72">
          <cell r="B72">
            <v>69</v>
          </cell>
          <cell r="C72">
            <v>170191.58068400505</v>
          </cell>
        </row>
        <row r="73">
          <cell r="B73">
            <v>70</v>
          </cell>
          <cell r="C73">
            <v>182532.81449325339</v>
          </cell>
        </row>
        <row r="74">
          <cell r="B74">
            <v>71</v>
          </cell>
          <cell r="C74">
            <v>195762.61713676772</v>
          </cell>
        </row>
        <row r="75">
          <cell r="B75">
            <v>72</v>
          </cell>
          <cell r="C75">
            <v>209944.96557061496</v>
          </cell>
        </row>
        <row r="76">
          <cell r="B76">
            <v>73</v>
          </cell>
          <cell r="C76">
            <v>225148.44309169927</v>
          </cell>
        </row>
        <row r="77">
          <cell r="B77">
            <v>74</v>
          </cell>
          <cell r="C77">
            <v>241446.57099430167</v>
          </cell>
        </row>
        <row r="78">
          <cell r="B78">
            <v>75</v>
          </cell>
          <cell r="C78">
            <v>258918.16410589142</v>
          </cell>
        </row>
        <row r="79">
          <cell r="B79">
            <v>76</v>
          </cell>
          <cell r="C79">
            <v>277647.71192151564</v>
          </cell>
        </row>
        <row r="80">
          <cell r="B80">
            <v>77</v>
          </cell>
          <cell r="C80">
            <v>297725.78717986477</v>
          </cell>
        </row>
        <row r="81">
          <cell r="B81">
            <v>78</v>
          </cell>
          <cell r="C81">
            <v>319249.48385681509</v>
          </cell>
        </row>
        <row r="82">
          <cell r="B82">
            <v>79</v>
          </cell>
          <cell r="C82">
            <v>342322.88669450581</v>
          </cell>
        </row>
        <row r="83">
          <cell r="B83">
            <v>80</v>
          </cell>
          <cell r="C83">
            <v>367057.57453651028</v>
          </cell>
        </row>
        <row r="84">
          <cell r="B84">
            <v>81</v>
          </cell>
          <cell r="C84">
            <v>393573.15990313911</v>
          </cell>
        </row>
        <row r="85">
          <cell r="B85">
            <v>82</v>
          </cell>
          <cell r="C85">
            <v>421997.86741616507</v>
          </cell>
        </row>
        <row r="86">
          <cell r="B86">
            <v>83</v>
          </cell>
          <cell r="C86">
            <v>452469.15387012903</v>
          </cell>
        </row>
        <row r="87">
          <cell r="B87">
            <v>84</v>
          </cell>
          <cell r="C87">
            <v>485134.37294877833</v>
          </cell>
        </row>
        <row r="88">
          <cell r="B88">
            <v>85</v>
          </cell>
          <cell r="C88">
            <v>520151.48780109046</v>
          </cell>
        </row>
        <row r="89">
          <cell r="B89">
            <v>86</v>
          </cell>
          <cell r="C89">
            <v>557689.83492276899</v>
          </cell>
        </row>
        <row r="90">
          <cell r="B90">
            <v>87</v>
          </cell>
          <cell r="C90">
            <v>597930.94303720852</v>
          </cell>
        </row>
        <row r="91">
          <cell r="B91">
            <v>88</v>
          </cell>
          <cell r="C91">
            <v>641069.4109358876</v>
          </cell>
        </row>
        <row r="92">
          <cell r="B92">
            <v>89</v>
          </cell>
          <cell r="C92">
            <v>687313.84852327162</v>
          </cell>
        </row>
        <row r="93">
          <cell r="B93">
            <v>90</v>
          </cell>
          <cell r="C93">
            <v>736887.8856169472</v>
          </cell>
        </row>
        <row r="94">
          <cell r="B94">
            <v>91</v>
          </cell>
          <cell r="C94">
            <v>790031.25338136754</v>
          </cell>
        </row>
        <row r="95">
          <cell r="B95">
            <v>92</v>
          </cell>
          <cell r="C95">
            <v>847000.94362482626</v>
          </cell>
        </row>
        <row r="96">
          <cell r="B96">
            <v>93</v>
          </cell>
          <cell r="C96">
            <v>908072.45156581386</v>
          </cell>
        </row>
        <row r="97">
          <cell r="B97">
            <v>94</v>
          </cell>
          <cell r="C97">
            <v>973541.10807855253</v>
          </cell>
        </row>
        <row r="98">
          <cell r="B98">
            <v>95</v>
          </cell>
          <cell r="C98">
            <v>1043723.5078602084</v>
          </cell>
        </row>
        <row r="99">
          <cell r="B99">
            <v>96</v>
          </cell>
          <cell r="C99">
            <v>1118959.0404261437</v>
          </cell>
        </row>
        <row r="100">
          <cell r="B100">
            <v>97</v>
          </cell>
          <cell r="C100">
            <v>1199611.5313368263</v>
          </cell>
        </row>
        <row r="101">
          <cell r="B101">
            <v>98</v>
          </cell>
          <cell r="C101">
            <v>1286071.0015930776</v>
          </cell>
        </row>
        <row r="102">
          <cell r="B102">
            <v>99</v>
          </cell>
          <cell r="C102">
            <v>1378755.5537077796</v>
          </cell>
        </row>
        <row r="103">
          <cell r="B103">
            <v>100</v>
          </cell>
          <cell r="C103">
            <v>1478113.3935747398</v>
          </cell>
        </row>
        <row r="104">
          <cell r="B104">
            <v>101</v>
          </cell>
          <cell r="C104">
            <v>1584624.9979121212</v>
          </cell>
        </row>
        <row r="105">
          <cell r="B105">
            <v>102</v>
          </cell>
          <cell r="C105">
            <v>1698805.4377617938</v>
          </cell>
        </row>
        <row r="106">
          <cell r="B106">
            <v>103</v>
          </cell>
          <cell r="C106">
            <v>1821206.8692806435</v>
          </cell>
        </row>
        <row r="107">
          <cell r="B107">
            <v>104</v>
          </cell>
          <cell r="C107">
            <v>1952421.2038688501</v>
          </cell>
        </row>
        <row r="108">
          <cell r="B108">
            <v>105</v>
          </cell>
          <cell r="C108">
            <v>2093082.9705474074</v>
          </cell>
        </row>
        <row r="109">
          <cell r="B109">
            <v>106</v>
          </cell>
          <cell r="C109">
            <v>2243872.3844268206</v>
          </cell>
        </row>
        <row r="110">
          <cell r="B110">
            <v>107</v>
          </cell>
          <cell r="C110">
            <v>2405518.6361055523</v>
          </cell>
        </row>
        <row r="111">
          <cell r="B111">
            <v>108</v>
          </cell>
          <cell r="C111">
            <v>2578803.4179051523</v>
          </cell>
        </row>
        <row r="112">
          <cell r="B112">
            <v>109</v>
          </cell>
          <cell r="C112">
            <v>2764564.7039943235</v>
          </cell>
        </row>
        <row r="113">
          <cell r="B113">
            <v>110</v>
          </cell>
          <cell r="C113">
            <v>2963700.8026819155</v>
          </cell>
        </row>
        <row r="114">
          <cell r="B114">
            <v>111</v>
          </cell>
          <cell r="C114">
            <v>3177174.7004750133</v>
          </cell>
        </row>
        <row r="115">
          <cell r="B115">
            <v>112</v>
          </cell>
          <cell r="C115">
            <v>3406018.7189092147</v>
          </cell>
        </row>
        <row r="116">
          <cell r="B116">
            <v>113</v>
          </cell>
          <cell r="C116">
            <v>3651339.5066706785</v>
          </cell>
        </row>
        <row r="117">
          <cell r="B117">
            <v>114</v>
          </cell>
          <cell r="C117">
            <v>3914323.3911509677</v>
          </cell>
        </row>
        <row r="118">
          <cell r="B118">
            <v>115</v>
          </cell>
          <cell r="C118">
            <v>4196242.1153138382</v>
          </cell>
        </row>
        <row r="119">
          <cell r="B119">
            <v>116</v>
          </cell>
          <cell r="C119">
            <v>4498458.9876164356</v>
          </cell>
        </row>
        <row r="120">
          <cell r="B120">
            <v>117</v>
          </cell>
          <cell r="C120">
            <v>4822435.474724819</v>
          </cell>
        </row>
        <row r="121">
          <cell r="B121">
            <v>118</v>
          </cell>
          <cell r="C121">
            <v>5169738.2689050073</v>
          </cell>
        </row>
        <row r="122">
          <cell r="B122">
            <v>119</v>
          </cell>
          <cell r="C122">
            <v>5542046.8642661674</v>
          </cell>
        </row>
        <row r="123">
          <cell r="B123">
            <v>120</v>
          </cell>
          <cell r="C123">
            <v>5941161.6784933321</v>
          </cell>
        </row>
        <row r="124">
          <cell r="B124">
            <v>121</v>
          </cell>
          <cell r="C124">
            <v>6369012.7593448535</v>
          </cell>
        </row>
        <row r="125">
          <cell r="B125">
            <v>122</v>
          </cell>
          <cell r="C125">
            <v>6827669.1180176837</v>
          </cell>
        </row>
        <row r="126">
          <cell r="B126">
            <v>123</v>
          </cell>
          <cell r="C126">
            <v>7319348.7345149564</v>
          </cell>
        </row>
        <row r="127">
          <cell r="B127">
            <v>124</v>
          </cell>
          <cell r="C127">
            <v>7846429.2834000345</v>
          </cell>
        </row>
        <row r="128">
          <cell r="B128">
            <v>125</v>
          </cell>
          <cell r="C128">
            <v>8411459.6318048369</v>
          </cell>
        </row>
        <row r="129">
          <cell r="B129">
            <v>126</v>
          </cell>
          <cell r="C129">
            <v>9017172.1652947888</v>
          </cell>
        </row>
        <row r="130">
          <cell r="B130">
            <v>127</v>
          </cell>
          <cell r="C130">
            <v>9666496.0011960119</v>
          </cell>
        </row>
        <row r="131">
          <cell r="B131">
            <v>128</v>
          </cell>
          <cell r="C131">
            <v>10362571.153282128</v>
          </cell>
        </row>
        <row r="132">
          <cell r="B132">
            <v>129</v>
          </cell>
          <cell r="C132">
            <v>11108763.716318442</v>
          </cell>
        </row>
        <row r="133">
          <cell r="B133">
            <v>130</v>
          </cell>
          <cell r="C133">
            <v>11908682.14389337</v>
          </cell>
        </row>
        <row r="134">
          <cell r="B134">
            <v>131</v>
          </cell>
          <cell r="C134">
            <v>12766194.698253693</v>
          </cell>
        </row>
        <row r="135">
          <cell r="B135">
            <v>132</v>
          </cell>
          <cell r="C135">
            <v>13685448.156527961</v>
          </cell>
        </row>
        <row r="136">
          <cell r="B136">
            <v>133</v>
          </cell>
          <cell r="C136">
            <v>14670887.863797976</v>
          </cell>
        </row>
        <row r="137">
          <cell r="B137">
            <v>134</v>
          </cell>
          <cell r="C137">
            <v>15727279.229991432</v>
          </cell>
        </row>
        <row r="138">
          <cell r="B138">
            <v>135</v>
          </cell>
          <cell r="C138">
            <v>16859730.774550818</v>
          </cell>
        </row>
        <row r="139">
          <cell r="B139">
            <v>136</v>
          </cell>
          <cell r="C139">
            <v>18073718.830318481</v>
          </cell>
        </row>
        <row r="140">
          <cell r="B140">
            <v>137</v>
          </cell>
          <cell r="C140">
            <v>19375114.026101414</v>
          </cell>
        </row>
        <row r="141">
          <cell r="B141">
            <v>138</v>
          </cell>
          <cell r="C141">
            <v>20770209.675980721</v>
          </cell>
        </row>
        <row r="142">
          <cell r="B142">
            <v>139</v>
          </cell>
          <cell r="C142">
            <v>22265752.212651331</v>
          </cell>
        </row>
        <row r="143">
          <cell r="B143">
            <v>140</v>
          </cell>
          <cell r="C143">
            <v>23868973.811962225</v>
          </cell>
        </row>
        <row r="144">
          <cell r="B144">
            <v>141</v>
          </cell>
          <cell r="C144">
            <v>25587627.366423506</v>
          </cell>
        </row>
        <row r="145">
          <cell r="B145">
            <v>142</v>
          </cell>
          <cell r="C145">
            <v>27430023.976806004</v>
          </cell>
        </row>
        <row r="146">
          <cell r="B146">
            <v>143</v>
          </cell>
          <cell r="C146">
            <v>29405073.143136039</v>
          </cell>
        </row>
        <row r="147">
          <cell r="B147">
            <v>144</v>
          </cell>
          <cell r="C147">
            <v>31522325.849441841</v>
          </cell>
        </row>
        <row r="148">
          <cell r="B148">
            <v>145</v>
          </cell>
          <cell r="C148">
            <v>33792020.750601657</v>
          </cell>
        </row>
        <row r="149">
          <cell r="B149">
            <v>146</v>
          </cell>
          <cell r="C149">
            <v>36225133.684644982</v>
          </cell>
        </row>
        <row r="150">
          <cell r="B150">
            <v>147</v>
          </cell>
          <cell r="C150">
            <v>38833430.749939427</v>
          </cell>
        </row>
        <row r="151">
          <cell r="B151">
            <v>148</v>
          </cell>
          <cell r="C151">
            <v>41629525.203935072</v>
          </cell>
        </row>
        <row r="152">
          <cell r="B152">
            <v>149</v>
          </cell>
          <cell r="C152">
            <v>44626938.458618395</v>
          </cell>
        </row>
        <row r="153">
          <cell r="B153">
            <v>150</v>
          </cell>
          <cell r="C153">
            <v>47840165.467638925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N29" sqref="N29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210</v>
      </c>
      <c r="E3" t="s">
        <v>76</v>
      </c>
      <c r="F3" t="s">
        <v>155</v>
      </c>
      <c r="G3" t="s">
        <v>154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188</v>
      </c>
    </row>
    <row r="4" spans="1:26" x14ac:dyDescent="0.15">
      <c r="E4">
        <v>0</v>
      </c>
      <c r="F4" t="s">
        <v>83</v>
      </c>
      <c r="G4" t="s">
        <v>156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211</v>
      </c>
      <c r="E5">
        <v>1</v>
      </c>
      <c r="F5" s="11" t="s">
        <v>212</v>
      </c>
      <c r="G5" s="11" t="s">
        <v>212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181</v>
      </c>
      <c r="M5" t="s">
        <v>181</v>
      </c>
      <c r="N5" t="s">
        <v>181</v>
      </c>
      <c r="O5" t="s">
        <v>181</v>
      </c>
      <c r="P5" t="s">
        <v>181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206</v>
      </c>
      <c r="G6" s="11" t="s">
        <v>206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181</v>
      </c>
      <c r="N6" t="s">
        <v>181</v>
      </c>
      <c r="O6" t="s">
        <v>181</v>
      </c>
      <c r="P6" t="s">
        <v>181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207</v>
      </c>
      <c r="G7" s="11" t="s">
        <v>207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208</v>
      </c>
      <c r="G8" s="11" t="s">
        <v>208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181</v>
      </c>
      <c r="M8" t="s">
        <v>181</v>
      </c>
      <c r="N8" t="s">
        <v>181</v>
      </c>
      <c r="O8" t="s">
        <v>181</v>
      </c>
      <c r="P8" t="s">
        <v>181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213</v>
      </c>
      <c r="G9" t="s">
        <v>213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181</v>
      </c>
      <c r="N9" t="s">
        <v>181</v>
      </c>
      <c r="O9" t="s">
        <v>181</v>
      </c>
      <c r="P9" t="s">
        <v>181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214</v>
      </c>
      <c r="G10" t="s">
        <v>214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181</v>
      </c>
      <c r="N10" t="s">
        <v>181</v>
      </c>
      <c r="O10" t="s">
        <v>181</v>
      </c>
      <c r="P10" t="s">
        <v>181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215</v>
      </c>
      <c r="G11" t="s">
        <v>215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181</v>
      </c>
      <c r="N11" t="s">
        <v>181</v>
      </c>
      <c r="O11" t="s">
        <v>181</v>
      </c>
      <c r="P11" t="s">
        <v>181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209</v>
      </c>
      <c r="G12" t="s">
        <v>209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181</v>
      </c>
      <c r="M12" t="s">
        <v>181</v>
      </c>
      <c r="N12">
        <v>200002</v>
      </c>
      <c r="O12" t="s">
        <v>181</v>
      </c>
      <c r="P12" t="s">
        <v>181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216</v>
      </c>
      <c r="G13" t="s">
        <v>216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181</v>
      </c>
      <c r="N13" t="s">
        <v>181</v>
      </c>
      <c r="O13" t="s">
        <v>181</v>
      </c>
      <c r="P13" t="s">
        <v>181</v>
      </c>
      <c r="Q13" t="str">
        <f>_xlfn.IFNA(VLOOKUP(G13,映射表!Y:Z,2,FALSE),"")</f>
        <v>m1006</v>
      </c>
    </row>
    <row r="14" spans="1:26" s="2" customFormat="1" x14ac:dyDescent="0.15">
      <c r="E14">
        <v>10</v>
      </c>
      <c r="F14" t="s">
        <v>256</v>
      </c>
      <c r="G14" t="s">
        <v>213</v>
      </c>
      <c r="H14" s="6">
        <v>100</v>
      </c>
      <c r="I14" s="6">
        <v>100</v>
      </c>
      <c r="J14">
        <f t="shared" ref="J14:J21" si="5">($J$4/(H14*$B$1-$I$4*$B$2))*($H$4*$B$1-I14*$B$2)</f>
        <v>160</v>
      </c>
      <c r="K14">
        <v>20010001</v>
      </c>
      <c r="L14">
        <v>20010002</v>
      </c>
      <c r="M14" t="s">
        <v>181</v>
      </c>
      <c r="N14" t="s">
        <v>181</v>
      </c>
      <c r="O14" t="s">
        <v>181</v>
      </c>
      <c r="P14" t="s">
        <v>181</v>
      </c>
      <c r="Q14" t="str">
        <f>_xlfn.IFNA(VLOOKUP(G14,映射表!Y:Z,2,FALSE),"")</f>
        <v>m1007</v>
      </c>
    </row>
    <row r="15" spans="1:26" s="2" customFormat="1" x14ac:dyDescent="0.15">
      <c r="E15">
        <v>11</v>
      </c>
      <c r="F15" t="s">
        <v>257</v>
      </c>
      <c r="G15" t="s">
        <v>214</v>
      </c>
      <c r="H15" s="6">
        <v>100</v>
      </c>
      <c r="I15" s="6">
        <v>100</v>
      </c>
      <c r="J15">
        <f t="shared" si="5"/>
        <v>160</v>
      </c>
      <c r="K15">
        <v>20011001</v>
      </c>
      <c r="L15">
        <v>20011002</v>
      </c>
      <c r="M15" t="s">
        <v>181</v>
      </c>
      <c r="N15">
        <v>200003</v>
      </c>
      <c r="O15" t="s">
        <v>181</v>
      </c>
      <c r="P15" t="s">
        <v>181</v>
      </c>
      <c r="Q15" t="str">
        <f>_xlfn.IFNA(VLOOKUP(G15,映射表!Y:Z,2,FALSE),"")</f>
        <v>m1000</v>
      </c>
    </row>
    <row r="16" spans="1:26" s="2" customFormat="1" x14ac:dyDescent="0.15">
      <c r="E16">
        <v>12</v>
      </c>
      <c r="F16" t="s">
        <v>258</v>
      </c>
      <c r="G16" t="s">
        <v>209</v>
      </c>
      <c r="H16" s="6">
        <v>100</v>
      </c>
      <c r="I16" s="6">
        <v>100</v>
      </c>
      <c r="J16">
        <f t="shared" si="5"/>
        <v>160</v>
      </c>
      <c r="K16">
        <v>20012001</v>
      </c>
      <c r="L16" t="s">
        <v>181</v>
      </c>
      <c r="M16" t="s">
        <v>181</v>
      </c>
      <c r="N16">
        <v>200003</v>
      </c>
      <c r="O16" t="s">
        <v>181</v>
      </c>
      <c r="P16" t="s">
        <v>181</v>
      </c>
      <c r="Q16" t="str">
        <f>_xlfn.IFNA(VLOOKUP(G16,映射表!Y:Z,2,FALSE),"")</f>
        <v>m1002</v>
      </c>
    </row>
    <row r="17" spans="5:17" s="2" customFormat="1" x14ac:dyDescent="0.15">
      <c r="E17">
        <v>13</v>
      </c>
      <c r="F17" s="11" t="s">
        <v>259</v>
      </c>
      <c r="G17" s="11" t="s">
        <v>207</v>
      </c>
      <c r="H17" s="6">
        <v>100</v>
      </c>
      <c r="I17" s="6">
        <v>100</v>
      </c>
      <c r="J17">
        <f t="shared" si="5"/>
        <v>160</v>
      </c>
      <c r="K17">
        <v>20013001</v>
      </c>
      <c r="L17" t="s">
        <v>181</v>
      </c>
      <c r="M17" t="s">
        <v>181</v>
      </c>
      <c r="N17">
        <v>200003</v>
      </c>
      <c r="O17" t="s">
        <v>181</v>
      </c>
      <c r="P17" t="s">
        <v>181</v>
      </c>
      <c r="Q17" t="str">
        <f>_xlfn.IFNA(VLOOKUP(G17,映射表!Y:Z,2,FALSE),"")</f>
        <v>m10000</v>
      </c>
    </row>
    <row r="18" spans="5:17" s="2" customFormat="1" x14ac:dyDescent="0.15">
      <c r="E18">
        <v>14</v>
      </c>
      <c r="F18" t="s">
        <v>260</v>
      </c>
      <c r="G18" t="s">
        <v>216</v>
      </c>
      <c r="H18" s="6">
        <v>100</v>
      </c>
      <c r="I18" s="6">
        <v>100</v>
      </c>
      <c r="J18">
        <f t="shared" si="5"/>
        <v>160</v>
      </c>
      <c r="K18">
        <v>20014001</v>
      </c>
      <c r="L18">
        <v>20014002</v>
      </c>
      <c r="M18" t="s">
        <v>181</v>
      </c>
      <c r="N18">
        <v>200003</v>
      </c>
      <c r="O18" t="s">
        <v>181</v>
      </c>
      <c r="P18" t="s">
        <v>181</v>
      </c>
      <c r="Q18" t="str">
        <f>_xlfn.IFNA(VLOOKUP(G18,映射表!Y:Z,2,FALSE),"")</f>
        <v>m1006</v>
      </c>
    </row>
    <row r="19" spans="5:17" s="2" customFormat="1" x14ac:dyDescent="0.15">
      <c r="E19">
        <v>15</v>
      </c>
      <c r="F19" t="s">
        <v>261</v>
      </c>
      <c r="G19" t="s">
        <v>215</v>
      </c>
      <c r="H19" s="6">
        <v>100</v>
      </c>
      <c r="I19" s="6">
        <v>100</v>
      </c>
      <c r="J19">
        <f t="shared" si="5"/>
        <v>160</v>
      </c>
      <c r="K19">
        <v>20015001</v>
      </c>
      <c r="L19">
        <v>20015002</v>
      </c>
      <c r="M19" t="s">
        <v>181</v>
      </c>
      <c r="N19">
        <v>200002</v>
      </c>
      <c r="O19" t="s">
        <v>181</v>
      </c>
      <c r="P19" t="s">
        <v>181</v>
      </c>
      <c r="Q19" t="str">
        <f>_xlfn.IFNA(VLOOKUP(G19,映射表!Y:Z,2,FALSE),"")</f>
        <v>m1001</v>
      </c>
    </row>
    <row r="20" spans="5:17" s="2" customFormat="1" x14ac:dyDescent="0.15">
      <c r="E20">
        <v>16</v>
      </c>
      <c r="F20" t="s">
        <v>262</v>
      </c>
      <c r="G20" t="s">
        <v>209</v>
      </c>
      <c r="H20" s="6">
        <v>100</v>
      </c>
      <c r="I20" s="6">
        <v>100</v>
      </c>
      <c r="J20">
        <f t="shared" si="5"/>
        <v>160</v>
      </c>
      <c r="K20">
        <v>20016001</v>
      </c>
      <c r="L20" t="s">
        <v>181</v>
      </c>
      <c r="M20" t="s">
        <v>181</v>
      </c>
      <c r="N20">
        <v>200002</v>
      </c>
      <c r="O20" t="s">
        <v>181</v>
      </c>
      <c r="P20" t="s">
        <v>181</v>
      </c>
      <c r="Q20" t="str">
        <f>_xlfn.IFNA(VLOOKUP(G20,映射表!Y:Z,2,FALSE),"")</f>
        <v>m1002</v>
      </c>
    </row>
    <row r="21" spans="5:17" s="2" customFormat="1" x14ac:dyDescent="0.15">
      <c r="E21">
        <v>17</v>
      </c>
      <c r="F21" s="11" t="s">
        <v>255</v>
      </c>
      <c r="G21" t="s">
        <v>263</v>
      </c>
      <c r="H21" s="6">
        <v>100</v>
      </c>
      <c r="I21" s="6">
        <v>100</v>
      </c>
      <c r="J21">
        <f t="shared" si="5"/>
        <v>160</v>
      </c>
      <c r="K21">
        <v>20017001</v>
      </c>
      <c r="L21" t="s">
        <v>181</v>
      </c>
      <c r="M21" t="s">
        <v>181</v>
      </c>
      <c r="N21">
        <v>200004</v>
      </c>
      <c r="O21">
        <v>200005</v>
      </c>
      <c r="P21" t="s">
        <v>181</v>
      </c>
      <c r="Q21" t="str">
        <f>_xlfn.IFNA(VLOOKUP(G21,映射表!Y:Z,2,FALSE),"")</f>
        <v>m1003</v>
      </c>
    </row>
    <row r="22" spans="5:17" s="2" customFormat="1" x14ac:dyDescent="0.15">
      <c r="E22">
        <v>18</v>
      </c>
      <c r="F22" s="11" t="s">
        <v>265</v>
      </c>
      <c r="G22" t="s">
        <v>266</v>
      </c>
      <c r="H22" s="6">
        <v>100</v>
      </c>
      <c r="I22" s="6">
        <v>100</v>
      </c>
      <c r="J22">
        <f t="shared" ref="J22" si="6">($J$4/(H22*$B$1-$I$4*$B$2))*($H$4*$B$1-I22*$B$2)</f>
        <v>160</v>
      </c>
      <c r="K22">
        <v>20033001</v>
      </c>
      <c r="L22" t="s">
        <v>181</v>
      </c>
      <c r="M22" t="s">
        <v>181</v>
      </c>
      <c r="N22">
        <v>200004</v>
      </c>
      <c r="O22">
        <v>200005</v>
      </c>
      <c r="P22" t="s">
        <v>181</v>
      </c>
      <c r="Q22" t="str">
        <f>_xlfn.IFNA(VLOOKUP(G22,映射表!Y:Z,2,FALSE),"")</f>
        <v>m1015</v>
      </c>
    </row>
    <row r="23" spans="5:17" s="2" customFormat="1" x14ac:dyDescent="0.15">
      <c r="E23"/>
      <c r="F23"/>
      <c r="G23"/>
      <c r="H23" s="6"/>
      <c r="I23" s="6"/>
      <c r="J23"/>
      <c r="K23"/>
      <c r="L23"/>
      <c r="M23"/>
      <c r="N23"/>
      <c r="O23"/>
      <c r="P23"/>
      <c r="Q23"/>
    </row>
    <row r="24" spans="5:17" s="2" customFormat="1" x14ac:dyDescent="0.15">
      <c r="E24"/>
      <c r="F24"/>
      <c r="G24"/>
      <c r="H24" s="6"/>
      <c r="I24" s="6"/>
      <c r="J24"/>
      <c r="K24"/>
      <c r="L24"/>
      <c r="M24"/>
      <c r="N24"/>
      <c r="O24"/>
      <c r="P24"/>
      <c r="Q24"/>
    </row>
    <row r="25" spans="5:17" s="2" customFormat="1" x14ac:dyDescent="0.15">
      <c r="E25"/>
      <c r="F25"/>
      <c r="G25"/>
      <c r="H25" s="6"/>
      <c r="I25" s="6"/>
      <c r="J25"/>
      <c r="K25"/>
      <c r="L25"/>
      <c r="M25"/>
      <c r="N25"/>
      <c r="O25"/>
      <c r="P25"/>
      <c r="Q25"/>
    </row>
    <row r="26" spans="5:17" s="2" customFormat="1" x14ac:dyDescent="0.15">
      <c r="E26"/>
      <c r="F26"/>
      <c r="G26"/>
      <c r="H26" s="6"/>
      <c r="I26" s="6"/>
      <c r="J26"/>
      <c r="K26"/>
      <c r="L26"/>
      <c r="M26"/>
      <c r="N26"/>
      <c r="O26"/>
      <c r="P26"/>
      <c r="Q26"/>
    </row>
    <row r="27" spans="5:17" s="2" customFormat="1" x14ac:dyDescent="0.15">
      <c r="E27"/>
      <c r="F27"/>
      <c r="G27"/>
      <c r="H27" s="6"/>
      <c r="I27" s="6"/>
      <c r="J27"/>
      <c r="K27"/>
      <c r="L27"/>
      <c r="M27"/>
      <c r="N27"/>
      <c r="O27"/>
      <c r="P27"/>
      <c r="Q27"/>
    </row>
    <row r="28" spans="5:17" s="2" customFormat="1" x14ac:dyDescent="0.15">
      <c r="E28"/>
      <c r="F28"/>
      <c r="G28"/>
      <c r="H28" s="6"/>
      <c r="I28" s="6"/>
      <c r="J28"/>
      <c r="K28"/>
      <c r="L28"/>
      <c r="M28"/>
      <c r="N28"/>
      <c r="O28"/>
      <c r="P28"/>
      <c r="Q28"/>
    </row>
    <row r="29" spans="5:17" s="2" customFormat="1" x14ac:dyDescent="0.15">
      <c r="E29"/>
      <c r="F29"/>
      <c r="G29"/>
      <c r="H29" s="6"/>
      <c r="I29" s="6"/>
      <c r="J29"/>
      <c r="K29"/>
      <c r="L29"/>
      <c r="M29"/>
      <c r="N29"/>
      <c r="O29"/>
      <c r="P29"/>
      <c r="Q29"/>
    </row>
    <row r="30" spans="5:17" s="2" customFormat="1" x14ac:dyDescent="0.15"/>
    <row r="31" spans="5:17" s="2" customFormat="1" x14ac:dyDescent="0.15"/>
    <row r="32" spans="5:17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195</v>
      </c>
      <c r="C2" t="s">
        <v>196</v>
      </c>
      <c r="D2" t="s">
        <v>197</v>
      </c>
    </row>
    <row r="3" spans="2:6" x14ac:dyDescent="0.15">
      <c r="B3">
        <v>1</v>
      </c>
      <c r="C3" t="s">
        <v>198</v>
      </c>
      <c r="D3" t="s">
        <v>199</v>
      </c>
      <c r="E3" t="s">
        <v>200</v>
      </c>
    </row>
    <row r="4" spans="2:6" x14ac:dyDescent="0.15">
      <c r="B4">
        <v>2</v>
      </c>
      <c r="C4" t="s">
        <v>201</v>
      </c>
      <c r="D4" t="s">
        <v>202</v>
      </c>
    </row>
    <row r="5" spans="2:6" x14ac:dyDescent="0.15">
      <c r="B5">
        <v>3</v>
      </c>
      <c r="C5" t="s">
        <v>203</v>
      </c>
      <c r="D5" t="s">
        <v>205</v>
      </c>
      <c r="F5" t="s">
        <v>204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19" sqref="I19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175</v>
      </c>
      <c r="H1" s="12" t="s">
        <v>176</v>
      </c>
      <c r="I1" s="13" t="s">
        <v>177</v>
      </c>
      <c r="J1" s="12" t="s">
        <v>178</v>
      </c>
      <c r="K1" s="12" t="s">
        <v>179</v>
      </c>
      <c r="L1" s="12" t="s">
        <v>180</v>
      </c>
    </row>
    <row r="2" spans="1:18" x14ac:dyDescent="0.15">
      <c r="G2" t="s">
        <v>161</v>
      </c>
      <c r="H2" t="s">
        <v>161</v>
      </c>
      <c r="I2" t="s">
        <v>161</v>
      </c>
      <c r="J2" t="s">
        <v>161</v>
      </c>
      <c r="K2" t="s">
        <v>161</v>
      </c>
      <c r="L2" t="s">
        <v>161</v>
      </c>
      <c r="M2" t="s">
        <v>162</v>
      </c>
    </row>
    <row r="3" spans="1:18" x14ac:dyDescent="0.15"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165</v>
      </c>
      <c r="K3" t="s">
        <v>166</v>
      </c>
      <c r="L3" t="s">
        <v>167</v>
      </c>
    </row>
    <row r="4" spans="1:18" x14ac:dyDescent="0.15">
      <c r="A4" t="s">
        <v>148</v>
      </c>
      <c r="B4">
        <v>1</v>
      </c>
      <c r="C4" t="s">
        <v>171</v>
      </c>
      <c r="G4">
        <v>20000001</v>
      </c>
      <c r="H4" t="s">
        <v>181</v>
      </c>
      <c r="I4" t="s">
        <v>181</v>
      </c>
      <c r="J4" t="s">
        <v>181</v>
      </c>
      <c r="K4" t="s">
        <v>181</v>
      </c>
      <c r="L4" t="s">
        <v>181</v>
      </c>
      <c r="M4" s="12" t="s">
        <v>182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181</v>
      </c>
      <c r="J5" t="s">
        <v>181</v>
      </c>
      <c r="K5" t="s">
        <v>181</v>
      </c>
      <c r="L5" t="s">
        <v>181</v>
      </c>
      <c r="M5" s="12" t="s">
        <v>183</v>
      </c>
    </row>
    <row r="6" spans="1:18" x14ac:dyDescent="0.15">
      <c r="A6" t="s">
        <v>135</v>
      </c>
      <c r="B6">
        <v>3</v>
      </c>
      <c r="C6" t="s">
        <v>135</v>
      </c>
      <c r="D6" t="s">
        <v>172</v>
      </c>
      <c r="G6">
        <v>20000004</v>
      </c>
      <c r="H6" t="s">
        <v>181</v>
      </c>
      <c r="I6" t="s">
        <v>181</v>
      </c>
      <c r="J6">
        <v>200001</v>
      </c>
      <c r="K6" t="s">
        <v>181</v>
      </c>
      <c r="L6" t="s">
        <v>181</v>
      </c>
      <c r="M6" s="12" t="s">
        <v>184</v>
      </c>
    </row>
    <row r="7" spans="1:18" x14ac:dyDescent="0.15">
      <c r="A7" t="s">
        <v>185</v>
      </c>
      <c r="B7">
        <v>4</v>
      </c>
      <c r="C7" t="s">
        <v>173</v>
      </c>
      <c r="D7" s="14" t="s">
        <v>174</v>
      </c>
      <c r="E7" s="14"/>
      <c r="F7" s="14"/>
      <c r="G7">
        <v>20000005</v>
      </c>
      <c r="H7" t="s">
        <v>181</v>
      </c>
      <c r="I7" t="s">
        <v>181</v>
      </c>
      <c r="J7">
        <v>200002</v>
      </c>
      <c r="K7" t="s">
        <v>181</v>
      </c>
      <c r="L7" t="s">
        <v>181</v>
      </c>
      <c r="M7" s="12" t="s">
        <v>186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opLeftCell="O1" workbookViewId="0">
      <pane ySplit="2" topLeftCell="A3" activePane="bottomLeft" state="frozen"/>
      <selection activeCell="R1" sqref="R1"/>
      <selection pane="bottomLeft" activeCell="AG3" sqref="AG3"/>
    </sheetView>
  </sheetViews>
  <sheetFormatPr baseColWidth="10" defaultRowHeight="15" x14ac:dyDescent="0.15"/>
  <cols>
    <col min="1" max="4" width="10.83203125" customWidth="1"/>
    <col min="5" max="5" width="13.5" customWidth="1"/>
    <col min="6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36" x14ac:dyDescent="0.15">
      <c r="AC1" s="10">
        <v>2</v>
      </c>
      <c r="AD1" s="10">
        <v>3</v>
      </c>
      <c r="AE1" s="10">
        <v>4</v>
      </c>
      <c r="AF1" s="10">
        <v>5</v>
      </c>
      <c r="AG1" t="s">
        <v>191</v>
      </c>
    </row>
    <row r="2" spans="1:36" x14ac:dyDescent="0.15">
      <c r="A2" t="s">
        <v>159</v>
      </c>
      <c r="B2" t="s">
        <v>105</v>
      </c>
      <c r="C2" t="s">
        <v>160</v>
      </c>
      <c r="D2" t="s">
        <v>144</v>
      </c>
      <c r="E2" t="s">
        <v>157</v>
      </c>
      <c r="F2" t="s">
        <v>150</v>
      </c>
      <c r="G2" t="s">
        <v>153</v>
      </c>
      <c r="H2" t="s">
        <v>150</v>
      </c>
      <c r="I2" t="s">
        <v>151</v>
      </c>
      <c r="J2" t="s">
        <v>152</v>
      </c>
      <c r="K2" t="s">
        <v>49</v>
      </c>
      <c r="L2" t="s">
        <v>138</v>
      </c>
      <c r="M2" t="s">
        <v>75</v>
      </c>
      <c r="N2" t="s">
        <v>58</v>
      </c>
      <c r="O2" t="s">
        <v>187</v>
      </c>
      <c r="P2" t="s">
        <v>51</v>
      </c>
      <c r="R2" t="s">
        <v>253</v>
      </c>
      <c r="S2" t="s">
        <v>144</v>
      </c>
      <c r="T2" t="s">
        <v>145</v>
      </c>
      <c r="U2" t="s">
        <v>51</v>
      </c>
      <c r="V2" t="s">
        <v>146</v>
      </c>
      <c r="W2" t="s">
        <v>158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192</v>
      </c>
      <c r="AI2" s="10" t="s">
        <v>193</v>
      </c>
      <c r="AJ2" s="10" t="s">
        <v>194</v>
      </c>
    </row>
    <row r="3" spans="1:36" x14ac:dyDescent="0.15">
      <c r="A3">
        <f>3010000+S3</f>
        <v>3010001</v>
      </c>
      <c r="B3">
        <f>C3</f>
        <v>3010001</v>
      </c>
      <c r="C3">
        <f t="shared" ref="C3:C4" si="0">IF(W3=1,G3,IF(A3=A2,C2,""))</f>
        <v>3010001</v>
      </c>
      <c r="D3" t="str">
        <f>A3&amp;"s"&amp;T3</f>
        <v>3010001s5</v>
      </c>
      <c r="E3" t="str">
        <f>G3&amp;":"&amp;V3&amp;":"&amp;"1"</f>
        <v>3010001:1:1</v>
      </c>
      <c r="F3">
        <f>H3</f>
        <v>1</v>
      </c>
      <c r="G3">
        <f>3010000+F3</f>
        <v>3010001</v>
      </c>
      <c r="H3">
        <f>R3</f>
        <v>1</v>
      </c>
      <c r="I3" t="str">
        <f>VLOOKUP(U3,怪物属性偏向!F:G,2,FALSE)</f>
        <v>狂暴莉莉丝</v>
      </c>
      <c r="J3">
        <f>V3</f>
        <v>1</v>
      </c>
      <c r="K3">
        <f>AC3</f>
        <v>182</v>
      </c>
      <c r="L3">
        <f t="shared" ref="L3:N3" si="1">AD3</f>
        <v>182</v>
      </c>
      <c r="M3">
        <f t="shared" si="1"/>
        <v>18248</v>
      </c>
      <c r="N3">
        <f t="shared" si="1"/>
        <v>0</v>
      </c>
      <c r="O3">
        <f t="shared" ref="O3" si="2">G3</f>
        <v>3010001</v>
      </c>
      <c r="P3" t="str">
        <f>U3</f>
        <v>世界boss莉莉丝</v>
      </c>
      <c r="R3">
        <v>1</v>
      </c>
      <c r="S3">
        <v>1</v>
      </c>
      <c r="T3">
        <v>5</v>
      </c>
      <c r="U3" t="s">
        <v>264</v>
      </c>
      <c r="V3">
        <v>1</v>
      </c>
      <c r="W3">
        <v>1</v>
      </c>
      <c r="X3" s="5">
        <v>1</v>
      </c>
      <c r="Y3" s="5">
        <v>1</v>
      </c>
      <c r="Z3" s="5">
        <f>AI3/AJ3</f>
        <v>62.611683848797263</v>
      </c>
      <c r="AA3" s="5">
        <v>0</v>
      </c>
      <c r="AB3" s="5">
        <v>1</v>
      </c>
      <c r="AC3" s="10">
        <f>INT(VLOOKUP($V3,映射表!$B:$C,2,FALSE)*VLOOKUP($U3,怪物属性偏向!$F:$J,3,FALSE)/100*X3*$AB3)</f>
        <v>182</v>
      </c>
      <c r="AD3" s="10">
        <f>INT(VLOOKUP($V3,映射表!$B:$C,2,FALSE)*VLOOKUP($U3,怪物属性偏向!$F:$J,4,FALSE)/100*Y3*$AB3)</f>
        <v>182</v>
      </c>
      <c r="AE3" s="10">
        <f>INT(VLOOKUP($V3,映射表!$B:$C,2,FALSE)*VLOOKUP($U3,怪物属性偏向!$F:$J,5,FALSE)/100*Z3*AB3)</f>
        <v>18248</v>
      </c>
      <c r="AF3" s="10">
        <f>INT(VLOOKUP($V3,映射表!$B:$D,3,FALSE)*AA3)</f>
        <v>0</v>
      </c>
      <c r="AG3">
        <v>500</v>
      </c>
      <c r="AH3">
        <f>VLOOKUP(V3,映射表!B:C,2,FALSE)*0.25-AD3*0.05</f>
        <v>36.440000000000005</v>
      </c>
      <c r="AI3">
        <f>AH3*AG3</f>
        <v>18220.000000000004</v>
      </c>
      <c r="AJ3">
        <f>INT(VLOOKUP($V3,映射表!$B:$C,2,FALSE)*VLOOKUP($U3,怪物属性偏向!$F:$J,5,FALSE)/100)</f>
        <v>291</v>
      </c>
    </row>
    <row r="4" spans="1:36" x14ac:dyDescent="0.15">
      <c r="A4">
        <f>3010000+S4</f>
        <v>3010002</v>
      </c>
      <c r="B4">
        <f>C4</f>
        <v>3010002</v>
      </c>
      <c r="C4">
        <f t="shared" si="0"/>
        <v>3010002</v>
      </c>
      <c r="D4" t="str">
        <f>A4&amp;"s"&amp;T4</f>
        <v>3010002s5</v>
      </c>
      <c r="E4" t="str">
        <f>G4&amp;":"&amp;V4&amp;":"&amp;"1"</f>
        <v>3010002:1:1</v>
      </c>
      <c r="F4">
        <f>H4</f>
        <v>2</v>
      </c>
      <c r="G4">
        <f>3010000+F4</f>
        <v>3010002</v>
      </c>
      <c r="H4">
        <f>R4</f>
        <v>2</v>
      </c>
      <c r="I4" t="str">
        <f>VLOOKUP(U4,怪物属性偏向!F:G,2,FALSE)</f>
        <v>法老王</v>
      </c>
      <c r="J4">
        <f>V4</f>
        <v>1</v>
      </c>
      <c r="K4">
        <f>AC4</f>
        <v>182</v>
      </c>
      <c r="L4">
        <f t="shared" ref="L4" si="3">AD4</f>
        <v>182</v>
      </c>
      <c r="M4">
        <f t="shared" ref="M4" si="4">AE4</f>
        <v>18248</v>
      </c>
      <c r="N4">
        <f t="shared" ref="N4" si="5">AF4</f>
        <v>0</v>
      </c>
      <c r="O4">
        <f t="shared" ref="O4" si="6">G4</f>
        <v>3010002</v>
      </c>
      <c r="P4" t="str">
        <f>U4</f>
        <v>世界boss法老王</v>
      </c>
      <c r="R4">
        <v>2</v>
      </c>
      <c r="S4">
        <v>2</v>
      </c>
      <c r="T4">
        <v>5</v>
      </c>
      <c r="U4" t="s">
        <v>269</v>
      </c>
      <c r="V4">
        <v>1</v>
      </c>
      <c r="W4">
        <v>1</v>
      </c>
      <c r="X4" s="5">
        <v>1</v>
      </c>
      <c r="Y4" s="5">
        <v>1</v>
      </c>
      <c r="Z4" s="5">
        <f>AI4/AJ4</f>
        <v>62.611683848797263</v>
      </c>
      <c r="AA4" s="5">
        <v>0</v>
      </c>
      <c r="AB4" s="5">
        <v>1</v>
      </c>
      <c r="AC4" s="10">
        <f>INT(VLOOKUP($V4,映射表!$B:$C,2,FALSE)*VLOOKUP($U4,怪物属性偏向!$F:$J,3,FALSE)/100*X4*$AB4)</f>
        <v>182</v>
      </c>
      <c r="AD4" s="10">
        <f>INT(VLOOKUP($V4,映射表!$B:$C,2,FALSE)*VLOOKUP($U4,怪物属性偏向!$F:$J,4,FALSE)/100*Y4*$AB4)</f>
        <v>182</v>
      </c>
      <c r="AE4" s="10">
        <f>INT(VLOOKUP($V4,映射表!$B:$C,2,FALSE)*VLOOKUP($U4,怪物属性偏向!$F:$J,5,FALSE)/100*Z4*AB4)</f>
        <v>18248</v>
      </c>
      <c r="AF4" s="10">
        <f>INT(VLOOKUP($V4,映射表!$B:$D,3,FALSE)*AA4)</f>
        <v>0</v>
      </c>
      <c r="AG4">
        <v>500</v>
      </c>
      <c r="AH4">
        <f>VLOOKUP(V4,映射表!B:C,2,FALSE)*0.25-AD4*0.05</f>
        <v>36.440000000000005</v>
      </c>
      <c r="AI4">
        <f>AH4*AG4</f>
        <v>18220.000000000004</v>
      </c>
      <c r="AJ4">
        <f>INT(VLOOKUP($V4,映射表!$B:$C,2,FALSE)*VLOOKUP($U4,怪物属性偏向!$F:$J,5,FALSE)/100)</f>
        <v>291</v>
      </c>
    </row>
  </sheetData>
  <phoneticPr fontId="3" type="noConversion"/>
  <conditionalFormatting sqref="X1:AB1048576">
    <cfRule type="expression" dxfId="1" priority="45">
      <formula>MOD(ROW()+1,2)</formula>
    </cfRule>
    <cfRule type="expression" dxfId="0" priority="46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E20" sqref="E20"/>
    </sheetView>
  </sheetViews>
  <sheetFormatPr baseColWidth="10" defaultRowHeight="15" x14ac:dyDescent="0.15"/>
  <cols>
    <col min="2" max="2" width="19.5" bestFit="1" customWidth="1"/>
    <col min="3" max="6" width="10.83203125" style="6"/>
    <col min="11" max="11" width="12.5" bestFit="1" customWidth="1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3010001</v>
      </c>
      <c r="B4" t="s">
        <v>271</v>
      </c>
      <c r="C4" s="9">
        <v>1</v>
      </c>
      <c r="D4" s="7" t="s">
        <v>189</v>
      </c>
      <c r="E4" s="7" t="s">
        <v>190</v>
      </c>
      <c r="F4" s="6">
        <f>VLOOKUP(A4,主线配置!A:C,2,FALSE)</f>
        <v>3010001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3010001:1:1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v>3010002</v>
      </c>
      <c r="B5" t="s">
        <v>272</v>
      </c>
      <c r="C5" s="9">
        <v>1</v>
      </c>
      <c r="D5" s="7" t="s">
        <v>189</v>
      </c>
      <c r="E5" s="7" t="s">
        <v>190</v>
      </c>
      <c r="F5" s="6">
        <f>VLOOKUP(A5,主线配置!A:C,2,FALSE)</f>
        <v>3010002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3010002:1:1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/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9" sqref="N9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3010001</v>
      </c>
      <c r="B4" s="1" t="str">
        <f>VLOOKUP(A4,主线配置!G:I,3,FALSE)</f>
        <v>狂暴莉莉丝</v>
      </c>
      <c r="C4" s="7"/>
      <c r="D4" s="6" t="str">
        <f>VLOOKUP(B4,怪物属性偏向!G:Q,11,FALSE)</f>
        <v>m1003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20017001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>
        <f>IF(VLOOKUP(VLOOKUP($A4,主线配置!$O:$P,2,FALSE),怪物属性偏向!$F:$P,怪物属性偏向!N$1-1,FALSE)=0,"",VLOOKUP(VLOOKUP($A4,主线配置!$O:$P,2,FALSE),怪物属性偏向!$F:$P,怪物属性偏向!N$1-1,FALSE))</f>
        <v>200004</v>
      </c>
      <c r="R4" s="8">
        <f>IF(VLOOKUP(VLOOKUP($A4,主线配置!$O:$P,2,FALSE),怪物属性偏向!$F:$P,怪物属性偏向!O$1-1,FALSE)=0,"",VLOOKUP(VLOOKUP($A4,主线配置!$O:$P,2,FALSE),怪物属性偏向!$F:$P,怪物属性偏向!O$1-1,FALSE))</f>
        <v>200005</v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>
        <v>3010002</v>
      </c>
      <c r="B5" s="1" t="str">
        <f>VLOOKUP(A5,主线配置!G:I,3,FALSE)</f>
        <v>法老王</v>
      </c>
      <c r="C5" s="7"/>
      <c r="D5" s="6" t="str">
        <f>VLOOKUP(B5,怪物属性偏向!G:Q,11,FALSE)</f>
        <v>m1015</v>
      </c>
      <c r="E5" s="9">
        <v>1</v>
      </c>
      <c r="F5" s="9">
        <v>0</v>
      </c>
      <c r="G5" s="7" t="s">
        <v>270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IF(VLOOKUP(VLOOKUP($A5,主线配置!$O:$P,2,FALSE),怪物属性偏向!$F:$P,怪物属性偏向!K$1-1,FALSE)=0,"",VLOOKUP(VLOOKUP($A5,主线配置!$O:$P,2,FALSE),怪物属性偏向!$F:$P,怪物属性偏向!K$1-1,FALSE))</f>
        <v>20033001</v>
      </c>
      <c r="O5" s="8" t="str">
        <f>IF(VLOOKUP(VLOOKUP($A5,主线配置!$O:$P,2,FALSE),怪物属性偏向!$F:$P,怪物属性偏向!L$1-1,FALSE)=0,"",VLOOKUP(VLOOKUP($A5,主线配置!$O:$P,2,FALSE),怪物属性偏向!$F:$P,怪物属性偏向!L$1-1,FALSE))</f>
        <v/>
      </c>
      <c r="P5" s="8" t="str">
        <f>IF(VLOOKUP(VLOOKUP($A5,主线配置!$O:$P,2,FALSE),怪物属性偏向!$F:$P,怪物属性偏向!M$1-1,FALSE)=0,"",VLOOKUP(VLOOKUP($A5,主线配置!$O:$P,2,FALSE),怪物属性偏向!$F:$P,怪物属性偏向!M$1-1,FALSE))</f>
        <v/>
      </c>
      <c r="Q5" s="8">
        <f>IF(VLOOKUP(VLOOKUP($A5,主线配置!$O:$P,2,FALSE),怪物属性偏向!$F:$P,怪物属性偏向!N$1-1,FALSE)=0,"",VLOOKUP(VLOOKUP($A5,主线配置!$O:$P,2,FALSE),怪物属性偏向!$F:$P,怪物属性偏向!N$1-1,FALSE))</f>
        <v>200004</v>
      </c>
      <c r="R5" s="8">
        <f>IF(VLOOKUP(VLOOKUP($A5,主线配置!$O:$P,2,FALSE),怪物属性偏向!$F:$P,怪物属性偏向!O$1-1,FALSE)=0,"",VLOOKUP(VLOOKUP($A5,主线配置!$O:$P,2,FALSE),怪物属性偏向!$F:$P,怪物属性偏向!O$1-1,FALSE))</f>
        <v>200005</v>
      </c>
      <c r="S5" s="8" t="str">
        <f>IF(VLOOKUP(VLOOKUP($A5,主线配置!$O:$P,2,FALSE),怪物属性偏向!$F:$P,怪物属性偏向!P$1-1,FALSE)=0,"",VLOOKUP(VLOOKUP($A5,主线配置!$O:$P,2,FALSE),怪物属性偏向!$F:$P,怪物属性偏向!P$1-1,FALSE))</f>
        <v/>
      </c>
    </row>
    <row r="6" spans="1:19" x14ac:dyDescent="0.15">
      <c r="A6" s="3"/>
      <c r="B6" s="1"/>
      <c r="C6" s="7"/>
      <c r="D6" s="7"/>
      <c r="E6" s="9"/>
      <c r="F6" s="9"/>
      <c r="G6" s="7"/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</row>
    <row r="7" spans="1:19" x14ac:dyDescent="0.15">
      <c r="A7" s="3"/>
      <c r="B7" s="1"/>
      <c r="C7" s="7"/>
      <c r="D7" s="7"/>
      <c r="E7" s="9"/>
      <c r="F7" s="9"/>
      <c r="G7" s="7"/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</row>
    <row r="8" spans="1:19" x14ac:dyDescent="0.15">
      <c r="A8" s="3"/>
      <c r="B8" s="1"/>
      <c r="C8" s="7"/>
      <c r="D8" s="7"/>
      <c r="E8" s="9"/>
      <c r="F8" s="9"/>
      <c r="G8" s="7"/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</row>
    <row r="9" spans="1:19" x14ac:dyDescent="0.15">
      <c r="A9" s="3"/>
      <c r="B9" s="1"/>
      <c r="C9" s="7"/>
      <c r="D9" s="7"/>
      <c r="E9" s="9"/>
      <c r="F9" s="9"/>
      <c r="G9" s="7"/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</row>
    <row r="10" spans="1:19" x14ac:dyDescent="0.15">
      <c r="A10" s="3"/>
      <c r="B10" s="1"/>
      <c r="C10" s="7"/>
      <c r="D10" s="7"/>
      <c r="E10" s="9"/>
      <c r="F10" s="9"/>
      <c r="G10" s="7"/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</row>
    <row r="11" spans="1:19" x14ac:dyDescent="0.15">
      <c r="A11" s="3"/>
      <c r="B11" s="1"/>
      <c r="C11" s="7"/>
      <c r="D11" s="7"/>
      <c r="E11" s="9"/>
      <c r="F11" s="9"/>
      <c r="G11" s="7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</row>
    <row r="12" spans="1:19" x14ac:dyDescent="0.15">
      <c r="A12" s="3"/>
      <c r="B12" s="1"/>
      <c r="C12" s="7"/>
      <c r="D12" s="7"/>
      <c r="E12" s="9"/>
      <c r="F12" s="9"/>
      <c r="G12" s="7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</row>
    <row r="13" spans="1:19" x14ac:dyDescent="0.15">
      <c r="A13" s="3"/>
      <c r="B13" s="1"/>
      <c r="C13" s="7"/>
      <c r="D13" s="7"/>
      <c r="E13" s="9"/>
      <c r="F13" s="9"/>
      <c r="G13" s="7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</row>
    <row r="14" spans="1:19" x14ac:dyDescent="0.15">
      <c r="A14" s="3"/>
      <c r="B14" s="1"/>
      <c r="C14" s="7"/>
      <c r="D14" s="7"/>
      <c r="E14" s="9"/>
      <c r="F14" s="9"/>
      <c r="G14" s="7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</row>
    <row r="15" spans="1:19" x14ac:dyDescent="0.15">
      <c r="A15" s="3"/>
      <c r="B15" s="1"/>
      <c r="C15" s="7"/>
      <c r="D15" s="7"/>
      <c r="E15" s="9"/>
      <c r="F15" s="9"/>
      <c r="G15" s="7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</row>
    <row r="16" spans="1:19" x14ac:dyDescent="0.15">
      <c r="A16" s="3"/>
      <c r="B16" s="1"/>
      <c r="C16" s="7"/>
      <c r="D16" s="7"/>
      <c r="E16" s="9"/>
      <c r="F16" s="9"/>
      <c r="G16" s="7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</row>
    <row r="17" spans="1:19" x14ac:dyDescent="0.15">
      <c r="A17" s="3"/>
      <c r="B17" s="1"/>
      <c r="C17" s="7"/>
      <c r="D17" s="7"/>
      <c r="E17" s="9"/>
      <c r="F17" s="9"/>
      <c r="G17" s="7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</row>
    <row r="18" spans="1:19" x14ac:dyDescent="0.15">
      <c r="A18" s="3"/>
      <c r="B18" s="1"/>
      <c r="C18" s="7"/>
      <c r="D18" s="7"/>
      <c r="E18" s="9"/>
      <c r="F18" s="9"/>
      <c r="G18" s="7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</row>
    <row r="19" spans="1:19" x14ac:dyDescent="0.15">
      <c r="A19" s="3"/>
      <c r="B19" s="1"/>
      <c r="C19" s="7"/>
      <c r="D19" s="7"/>
      <c r="E19" s="9"/>
      <c r="F19" s="9"/>
      <c r="G19" s="7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</row>
    <row r="20" spans="1:19" x14ac:dyDescent="0.15">
      <c r="A20" s="3"/>
      <c r="B20" s="1"/>
      <c r="C20" s="7"/>
      <c r="D20" s="7"/>
      <c r="E20" s="9"/>
      <c r="F20" s="9"/>
      <c r="G20" s="7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</row>
    <row r="21" spans="1:19" x14ac:dyDescent="0.15">
      <c r="A21" s="3"/>
      <c r="B21" s="1"/>
      <c r="C21" s="7"/>
      <c r="D21" s="7"/>
      <c r="E21" s="9"/>
      <c r="F21" s="9"/>
      <c r="G21" s="7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</row>
    <row r="22" spans="1:19" x14ac:dyDescent="0.15">
      <c r="A22" s="3"/>
      <c r="B22" s="1"/>
      <c r="C22" s="7"/>
      <c r="D22" s="7"/>
      <c r="E22" s="9"/>
      <c r="F22" s="9"/>
      <c r="G22" s="7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</row>
    <row r="23" spans="1:19" x14ac:dyDescent="0.15">
      <c r="A23" s="3"/>
      <c r="B23" s="1"/>
      <c r="C23" s="7"/>
      <c r="D23" s="7"/>
      <c r="E23" s="9"/>
      <c r="F23" s="9"/>
      <c r="G23" s="7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</row>
    <row r="24" spans="1:19" x14ac:dyDescent="0.15">
      <c r="A24" s="3"/>
      <c r="B24" s="1"/>
      <c r="C24" s="7"/>
      <c r="D24" s="7"/>
      <c r="E24" s="9"/>
      <c r="F24" s="9"/>
      <c r="G24" s="7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</row>
    <row r="25" spans="1:19" x14ac:dyDescent="0.15">
      <c r="A25" s="3"/>
      <c r="B25" s="1"/>
      <c r="C25" s="7"/>
      <c r="D25" s="7"/>
      <c r="E25" s="9"/>
      <c r="F25" s="9"/>
      <c r="G25" s="7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</row>
    <row r="26" spans="1:19" x14ac:dyDescent="0.15">
      <c r="A26" s="3"/>
      <c r="B26" s="1"/>
      <c r="C26" s="7"/>
      <c r="D26" s="7"/>
      <c r="E26" s="9"/>
      <c r="F26" s="9"/>
      <c r="G26" s="7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</row>
    <row r="27" spans="1:19" x14ac:dyDescent="0.15">
      <c r="A27" s="3"/>
      <c r="B27" s="1"/>
      <c r="C27" s="7"/>
      <c r="D27" s="7"/>
      <c r="E27" s="9"/>
      <c r="F27" s="9"/>
      <c r="G27" s="7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</row>
    <row r="28" spans="1:19" x14ac:dyDescent="0.15">
      <c r="A28" s="3"/>
      <c r="B28" s="1"/>
      <c r="C28" s="7"/>
      <c r="D28" s="7"/>
      <c r="E28" s="9"/>
      <c r="F28" s="9"/>
      <c r="G28" s="7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</row>
    <row r="29" spans="1:19" x14ac:dyDescent="0.15">
      <c r="A29" s="3"/>
      <c r="B29" s="1"/>
      <c r="C29" s="7"/>
      <c r="D29" s="7"/>
      <c r="E29" s="9"/>
      <c r="F29" s="9"/>
      <c r="G29" s="7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</row>
    <row r="30" spans="1:19" x14ac:dyDescent="0.15">
      <c r="A30" s="3"/>
      <c r="B30" s="1"/>
      <c r="C30" s="7"/>
      <c r="D30" s="7"/>
      <c r="E30" s="9"/>
      <c r="F30" s="9"/>
      <c r="G30" s="7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9"/>
  <sheetViews>
    <sheetView tabSelected="1" zoomScale="80" zoomScaleNormal="80" zoomScalePageLayoutView="80" workbookViewId="0">
      <selection activeCell="J10" sqref="J10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7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7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7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7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  <c r="AA4" t="s">
        <v>254</v>
      </c>
    </row>
    <row r="5" spans="1:27" s="11" customFormat="1" x14ac:dyDescent="0.15">
      <c r="A5" s="19">
        <f>W5</f>
        <v>3010001</v>
      </c>
      <c r="B5" s="19">
        <v>0</v>
      </c>
      <c r="C5" s="19">
        <v>0</v>
      </c>
      <c r="D5" s="19">
        <v>0</v>
      </c>
      <c r="E5" s="19">
        <v>0</v>
      </c>
      <c r="F5" s="19">
        <f>INT(VLOOKUP(Z5,主线配置!R:AF,14,FALSE)/VLOOKUP(1,映射表!B:C,2,FALSE)*VLOOKUP(X5,映射表!B:C,2,FALSE))</f>
        <v>18248</v>
      </c>
      <c r="G5" s="19">
        <f>INT(VLOOKUP(Z5,主线配置!R:AF,12,FALSE)/VLOOKUP(1,映射表!B:C,2,FALSE)*VLOOKUP(X5,映射表!B:C,2,FALSE))</f>
        <v>182</v>
      </c>
      <c r="H5" s="19">
        <v>0</v>
      </c>
      <c r="I5" s="19">
        <f>INT(VLOOKUP(Z5,主线配置!R:AF,13,FALSE)/VLOOKUP(1,映射表!B:C,2,FALSE)*VLOOKUP(X5,映射表!B:C,2,FALSE))</f>
        <v>182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3010001</v>
      </c>
      <c r="X5" s="19">
        <f>AA5</f>
        <v>1</v>
      </c>
      <c r="Y5" s="11" t="str">
        <f>VLOOKUP(Z5,主线配置!H:I,2,FALSE)</f>
        <v>狂暴莉莉丝</v>
      </c>
      <c r="Z5" s="11">
        <v>1</v>
      </c>
      <c r="AA5" s="11">
        <v>1</v>
      </c>
    </row>
    <row r="6" spans="1:27" s="11" customFormat="1" x14ac:dyDescent="0.15">
      <c r="A6" s="19">
        <f>A5+1</f>
        <v>3010002</v>
      </c>
      <c r="B6" s="19">
        <f>B5</f>
        <v>0</v>
      </c>
      <c r="C6" s="19">
        <f t="shared" ref="C6:E6" si="0">C5</f>
        <v>0</v>
      </c>
      <c r="D6" s="19">
        <f t="shared" si="0"/>
        <v>0</v>
      </c>
      <c r="E6" s="19">
        <f t="shared" si="0"/>
        <v>0</v>
      </c>
      <c r="F6" s="19">
        <f>INT(VLOOKUP(Z6,主线配置!R:AF,14,FALSE)/VLOOKUP(1,映射表!B:C,2,FALSE)*VLOOKUP(X6,映射表!B:C,2,FALSE))</f>
        <v>21701</v>
      </c>
      <c r="G6" s="19">
        <f>INT(VLOOKUP(Z6,主线配置!R:AF,12,FALSE)/VLOOKUP(1,映射表!B:C,2,FALSE)*VLOOKUP(X6,映射表!B:C,2,FALSE))</f>
        <v>216</v>
      </c>
      <c r="H6" s="19">
        <f t="shared" ref="H6:L69" si="1">H5</f>
        <v>0</v>
      </c>
      <c r="I6" s="19">
        <f>INT(VLOOKUP(Z6,主线配置!R:AF,13,FALSE)/VLOOKUP(1,映射表!B:C,2,FALSE)*VLOOKUP(X6,映射表!B:C,2,FALSE))</f>
        <v>216</v>
      </c>
      <c r="J6" s="19">
        <f t="shared" si="1"/>
        <v>0</v>
      </c>
      <c r="K6" s="19">
        <f t="shared" si="1"/>
        <v>100</v>
      </c>
      <c r="L6" s="19">
        <f t="shared" si="1"/>
        <v>0</v>
      </c>
      <c r="M6" s="19">
        <f t="shared" ref="M6" si="2">M5</f>
        <v>0</v>
      </c>
      <c r="N6" s="19">
        <f t="shared" ref="N6" si="3">N5</f>
        <v>95</v>
      </c>
      <c r="O6" s="19">
        <f t="shared" ref="O6" si="4">O5</f>
        <v>0</v>
      </c>
      <c r="P6" s="19">
        <f t="shared" ref="P6" si="5">P5</f>
        <v>0</v>
      </c>
      <c r="Q6" s="19">
        <f t="shared" ref="Q6" si="6">Q5</f>
        <v>0</v>
      </c>
      <c r="R6" s="19">
        <f t="shared" ref="R6" si="7">R5</f>
        <v>0</v>
      </c>
      <c r="S6" s="19">
        <f t="shared" ref="S6" si="8">S5</f>
        <v>0</v>
      </c>
      <c r="T6" s="19">
        <f t="shared" ref="T6" si="9">T5</f>
        <v>0</v>
      </c>
      <c r="U6" s="19">
        <f t="shared" ref="U6" si="10">U5</f>
        <v>0</v>
      </c>
      <c r="V6" s="19">
        <f t="shared" ref="V6" si="11">V5</f>
        <v>0</v>
      </c>
      <c r="W6" s="19">
        <f>VLOOKUP(Z6,主线配置!F:G,2,FALSE)</f>
        <v>3010001</v>
      </c>
      <c r="X6" s="19">
        <f t="shared" ref="X6:X69" si="12">AA6</f>
        <v>2</v>
      </c>
      <c r="Y6" s="11" t="str">
        <f>VLOOKUP(Z6,主线配置!H:I,2,FALSE)</f>
        <v>狂暴莉莉丝</v>
      </c>
      <c r="Z6" s="11">
        <f>IF(AA6=1,Z5+1,Z5)</f>
        <v>1</v>
      </c>
      <c r="AA6" s="11">
        <v>2</v>
      </c>
    </row>
    <row r="7" spans="1:27" s="11" customFormat="1" x14ac:dyDescent="0.15">
      <c r="A7" s="19">
        <f t="shared" ref="A7:A70" si="13">A6+1</f>
        <v>3010003</v>
      </c>
      <c r="B7" s="19">
        <f t="shared" ref="B7:B70" si="14">B6</f>
        <v>0</v>
      </c>
      <c r="C7" s="19">
        <f t="shared" ref="C7:C70" si="15">C6</f>
        <v>0</v>
      </c>
      <c r="D7" s="19">
        <f t="shared" ref="D7:D70" si="16">D6</f>
        <v>0</v>
      </c>
      <c r="E7" s="19">
        <f t="shared" ref="E7:E70" si="17">E6</f>
        <v>0</v>
      </c>
      <c r="F7" s="19">
        <f>INT(VLOOKUP(Z7,主线配置!R:AF,14,FALSE)/VLOOKUP(1,映射表!B:C,2,FALSE)*VLOOKUP(X7,映射表!B:C,2,FALSE))</f>
        <v>25403</v>
      </c>
      <c r="G7" s="19">
        <f>INT(VLOOKUP(Z7,主线配置!R:AF,12,FALSE)/VLOOKUP(1,映射表!B:C,2,FALSE)*VLOOKUP(X7,映射表!B:C,2,FALSE))</f>
        <v>253</v>
      </c>
      <c r="H7" s="19">
        <f t="shared" si="1"/>
        <v>0</v>
      </c>
      <c r="I7" s="19">
        <f>INT(VLOOKUP(Z7,主线配置!R:AF,13,FALSE)/VLOOKUP(1,映射表!B:C,2,FALSE)*VLOOKUP(X7,映射表!B:C,2,FALSE))</f>
        <v>253</v>
      </c>
      <c r="J7" s="19">
        <f t="shared" si="1"/>
        <v>0</v>
      </c>
      <c r="K7" s="19">
        <f t="shared" si="1"/>
        <v>100</v>
      </c>
      <c r="L7" s="19">
        <f t="shared" ref="L7:L70" si="18">L6</f>
        <v>0</v>
      </c>
      <c r="M7" s="19">
        <f t="shared" ref="M7:M70" si="19">M6</f>
        <v>0</v>
      </c>
      <c r="N7" s="19">
        <f t="shared" ref="N7:N70" si="20">N6</f>
        <v>95</v>
      </c>
      <c r="O7" s="19">
        <f t="shared" ref="O7:O70" si="21">O6</f>
        <v>0</v>
      </c>
      <c r="P7" s="19">
        <f t="shared" ref="P7:P70" si="22">P6</f>
        <v>0</v>
      </c>
      <c r="Q7" s="19">
        <f t="shared" ref="Q7:Q70" si="23">Q6</f>
        <v>0</v>
      </c>
      <c r="R7" s="19">
        <f t="shared" ref="R7:R70" si="24">R6</f>
        <v>0</v>
      </c>
      <c r="S7" s="19">
        <f t="shared" ref="S7:S70" si="25">S6</f>
        <v>0</v>
      </c>
      <c r="T7" s="19">
        <f t="shared" ref="T7:T70" si="26">T6</f>
        <v>0</v>
      </c>
      <c r="U7" s="19">
        <f t="shared" ref="U7:U70" si="27">U6</f>
        <v>0</v>
      </c>
      <c r="V7" s="19">
        <f t="shared" ref="V7:V70" si="28">V6</f>
        <v>0</v>
      </c>
      <c r="W7" s="19">
        <f>VLOOKUP(Z7,主线配置!F:G,2,FALSE)</f>
        <v>3010001</v>
      </c>
      <c r="X7" s="19">
        <f t="shared" si="12"/>
        <v>3</v>
      </c>
      <c r="Y7" s="11" t="str">
        <f>VLOOKUP(Z7,主线配置!H:I,2,FALSE)</f>
        <v>狂暴莉莉丝</v>
      </c>
      <c r="Z7" s="11">
        <f t="shared" ref="Z7:Z70" si="29">IF(AA7=1,Z6+1,Z6)</f>
        <v>1</v>
      </c>
      <c r="AA7" s="11">
        <v>3</v>
      </c>
    </row>
    <row r="8" spans="1:27" s="11" customFormat="1" x14ac:dyDescent="0.15">
      <c r="A8" s="19">
        <f t="shared" si="13"/>
        <v>3010004</v>
      </c>
      <c r="B8" s="19">
        <f t="shared" si="14"/>
        <v>0</v>
      </c>
      <c r="C8" s="19">
        <f t="shared" si="15"/>
        <v>0</v>
      </c>
      <c r="D8" s="19">
        <f t="shared" si="16"/>
        <v>0</v>
      </c>
      <c r="E8" s="19">
        <f t="shared" si="17"/>
        <v>0</v>
      </c>
      <c r="F8" s="19">
        <f>INT(VLOOKUP(Z8,主线配置!R:AF,14,FALSE)/VLOOKUP(1,映射表!B:C,2,FALSE)*VLOOKUP(X8,映射表!B:C,2,FALSE))</f>
        <v>29372</v>
      </c>
      <c r="G8" s="19">
        <f>INT(VLOOKUP(Z8,主线配置!R:AF,12,FALSE)/VLOOKUP(1,映射表!B:C,2,FALSE)*VLOOKUP(X8,映射表!B:C,2,FALSE))</f>
        <v>292</v>
      </c>
      <c r="H8" s="19">
        <f t="shared" si="1"/>
        <v>0</v>
      </c>
      <c r="I8" s="19">
        <f>INT(VLOOKUP(Z8,主线配置!R:AF,13,FALSE)/VLOOKUP(1,映射表!B:C,2,FALSE)*VLOOKUP(X8,映射表!B:C,2,FALSE))</f>
        <v>292</v>
      </c>
      <c r="J8" s="19">
        <f t="shared" si="1"/>
        <v>0</v>
      </c>
      <c r="K8" s="19">
        <f t="shared" si="1"/>
        <v>100</v>
      </c>
      <c r="L8" s="19">
        <f t="shared" si="18"/>
        <v>0</v>
      </c>
      <c r="M8" s="19">
        <f t="shared" si="19"/>
        <v>0</v>
      </c>
      <c r="N8" s="19">
        <f t="shared" si="20"/>
        <v>95</v>
      </c>
      <c r="O8" s="19">
        <f t="shared" si="21"/>
        <v>0</v>
      </c>
      <c r="P8" s="19">
        <f t="shared" si="22"/>
        <v>0</v>
      </c>
      <c r="Q8" s="19">
        <f t="shared" si="23"/>
        <v>0</v>
      </c>
      <c r="R8" s="19">
        <f t="shared" si="24"/>
        <v>0</v>
      </c>
      <c r="S8" s="19">
        <f t="shared" si="25"/>
        <v>0</v>
      </c>
      <c r="T8" s="19">
        <f t="shared" si="26"/>
        <v>0</v>
      </c>
      <c r="U8" s="19">
        <f t="shared" si="27"/>
        <v>0</v>
      </c>
      <c r="V8" s="19">
        <f t="shared" si="28"/>
        <v>0</v>
      </c>
      <c r="W8" s="19">
        <f>VLOOKUP(Z8,主线配置!F:G,2,FALSE)</f>
        <v>3010001</v>
      </c>
      <c r="X8" s="19">
        <f t="shared" si="12"/>
        <v>4</v>
      </c>
      <c r="Y8" s="11" t="str">
        <f>VLOOKUP(Z8,主线配置!H:I,2,FALSE)</f>
        <v>狂暴莉莉丝</v>
      </c>
      <c r="Z8" s="11">
        <f t="shared" si="29"/>
        <v>1</v>
      </c>
      <c r="AA8" s="11">
        <v>4</v>
      </c>
    </row>
    <row r="9" spans="1:27" s="11" customFormat="1" x14ac:dyDescent="0.15">
      <c r="A9" s="19">
        <f t="shared" si="13"/>
        <v>3010005</v>
      </c>
      <c r="B9" s="19">
        <f t="shared" si="14"/>
        <v>0</v>
      </c>
      <c r="C9" s="19">
        <f t="shared" si="15"/>
        <v>0</v>
      </c>
      <c r="D9" s="19">
        <f t="shared" si="16"/>
        <v>0</v>
      </c>
      <c r="E9" s="19">
        <f t="shared" si="17"/>
        <v>0</v>
      </c>
      <c r="F9" s="19">
        <f>INT(VLOOKUP(Z9,主线配置!R:AF,14,FALSE)/VLOOKUP(1,映射表!B:C,2,FALSE)*VLOOKUP(X9,映射表!B:C,2,FALSE))</f>
        <v>33627</v>
      </c>
      <c r="G9" s="19">
        <f>INT(VLOOKUP(Z9,主线配置!R:AF,12,FALSE)/VLOOKUP(1,映射表!B:C,2,FALSE)*VLOOKUP(X9,映射表!B:C,2,FALSE))</f>
        <v>335</v>
      </c>
      <c r="H9" s="19">
        <f t="shared" si="1"/>
        <v>0</v>
      </c>
      <c r="I9" s="19">
        <f>INT(VLOOKUP(Z9,主线配置!R:AF,13,FALSE)/VLOOKUP(1,映射表!B:C,2,FALSE)*VLOOKUP(X9,映射表!B:C,2,FALSE))</f>
        <v>335</v>
      </c>
      <c r="J9" s="19">
        <f t="shared" si="1"/>
        <v>0</v>
      </c>
      <c r="K9" s="19">
        <f t="shared" si="1"/>
        <v>100</v>
      </c>
      <c r="L9" s="19">
        <f t="shared" si="18"/>
        <v>0</v>
      </c>
      <c r="M9" s="19">
        <f t="shared" si="19"/>
        <v>0</v>
      </c>
      <c r="N9" s="19">
        <f t="shared" si="20"/>
        <v>95</v>
      </c>
      <c r="O9" s="19">
        <f t="shared" si="21"/>
        <v>0</v>
      </c>
      <c r="P9" s="19">
        <f t="shared" si="22"/>
        <v>0</v>
      </c>
      <c r="Q9" s="19">
        <f t="shared" si="23"/>
        <v>0</v>
      </c>
      <c r="R9" s="19">
        <f t="shared" si="24"/>
        <v>0</v>
      </c>
      <c r="S9" s="19">
        <f t="shared" si="25"/>
        <v>0</v>
      </c>
      <c r="T9" s="19">
        <f t="shared" si="26"/>
        <v>0</v>
      </c>
      <c r="U9" s="19">
        <f t="shared" si="27"/>
        <v>0</v>
      </c>
      <c r="V9" s="19">
        <f t="shared" si="28"/>
        <v>0</v>
      </c>
      <c r="W9" s="19">
        <f>VLOOKUP(Z9,主线配置!F:G,2,FALSE)</f>
        <v>3010001</v>
      </c>
      <c r="X9" s="19">
        <f t="shared" si="12"/>
        <v>5</v>
      </c>
      <c r="Y9" s="11" t="str">
        <f>VLOOKUP(Z9,主线配置!H:I,2,FALSE)</f>
        <v>狂暴莉莉丝</v>
      </c>
      <c r="Z9" s="11">
        <f t="shared" si="29"/>
        <v>1</v>
      </c>
      <c r="AA9" s="11">
        <v>5</v>
      </c>
    </row>
    <row r="10" spans="1:27" s="11" customFormat="1" x14ac:dyDescent="0.15">
      <c r="A10" s="19">
        <f t="shared" si="13"/>
        <v>3010006</v>
      </c>
      <c r="B10" s="19">
        <f t="shared" si="14"/>
        <v>0</v>
      </c>
      <c r="C10" s="19">
        <f t="shared" si="15"/>
        <v>0</v>
      </c>
      <c r="D10" s="19">
        <f t="shared" si="16"/>
        <v>0</v>
      </c>
      <c r="E10" s="19">
        <f t="shared" si="17"/>
        <v>0</v>
      </c>
      <c r="F10" s="19">
        <f>INT(VLOOKUP(Z10,主线配置!R:AF,14,FALSE)/VLOOKUP(1,映射表!B:C,2,FALSE)*VLOOKUP(X10,映射表!B:C,2,FALSE))</f>
        <v>38188</v>
      </c>
      <c r="G10" s="19">
        <f>INT(VLOOKUP(Z10,主线配置!R:AF,12,FALSE)/VLOOKUP(1,映射表!B:C,2,FALSE)*VLOOKUP(X10,映射表!B:C,2,FALSE))</f>
        <v>380</v>
      </c>
      <c r="H10" s="19">
        <f t="shared" si="1"/>
        <v>0</v>
      </c>
      <c r="I10" s="19">
        <f>INT(VLOOKUP(Z10,主线配置!R:AF,13,FALSE)/VLOOKUP(1,映射表!B:C,2,FALSE)*VLOOKUP(X10,映射表!B:C,2,FALSE))</f>
        <v>380</v>
      </c>
      <c r="J10" s="19">
        <f t="shared" si="1"/>
        <v>0</v>
      </c>
      <c r="K10" s="19">
        <f t="shared" si="1"/>
        <v>100</v>
      </c>
      <c r="L10" s="19">
        <f t="shared" si="18"/>
        <v>0</v>
      </c>
      <c r="M10" s="19">
        <f t="shared" si="19"/>
        <v>0</v>
      </c>
      <c r="N10" s="19">
        <f t="shared" si="20"/>
        <v>95</v>
      </c>
      <c r="O10" s="19">
        <f t="shared" si="21"/>
        <v>0</v>
      </c>
      <c r="P10" s="19">
        <f t="shared" si="22"/>
        <v>0</v>
      </c>
      <c r="Q10" s="19">
        <f t="shared" si="23"/>
        <v>0</v>
      </c>
      <c r="R10" s="19">
        <f t="shared" si="24"/>
        <v>0</v>
      </c>
      <c r="S10" s="19">
        <f t="shared" si="25"/>
        <v>0</v>
      </c>
      <c r="T10" s="19">
        <f t="shared" si="26"/>
        <v>0</v>
      </c>
      <c r="U10" s="19">
        <f t="shared" si="27"/>
        <v>0</v>
      </c>
      <c r="V10" s="19">
        <f t="shared" si="28"/>
        <v>0</v>
      </c>
      <c r="W10" s="19">
        <f>VLOOKUP(Z10,主线配置!F:G,2,FALSE)</f>
        <v>3010001</v>
      </c>
      <c r="X10" s="19">
        <f t="shared" si="12"/>
        <v>6</v>
      </c>
      <c r="Y10" s="11" t="str">
        <f>VLOOKUP(Z10,主线配置!H:I,2,FALSE)</f>
        <v>狂暴莉莉丝</v>
      </c>
      <c r="Z10" s="11">
        <f t="shared" si="29"/>
        <v>1</v>
      </c>
      <c r="AA10" s="11">
        <v>6</v>
      </c>
    </row>
    <row r="11" spans="1:27" s="11" customFormat="1" x14ac:dyDescent="0.15">
      <c r="A11" s="19">
        <f t="shared" si="13"/>
        <v>3010007</v>
      </c>
      <c r="B11" s="19">
        <f t="shared" si="14"/>
        <v>0</v>
      </c>
      <c r="C11" s="19">
        <f t="shared" si="15"/>
        <v>0</v>
      </c>
      <c r="D11" s="19">
        <f t="shared" si="16"/>
        <v>0</v>
      </c>
      <c r="E11" s="19">
        <f t="shared" si="17"/>
        <v>0</v>
      </c>
      <c r="F11" s="19">
        <f>INT(VLOOKUP(Z11,主线配置!R:AF,14,FALSE)/VLOOKUP(1,映射表!B:C,2,FALSE)*VLOOKUP(X11,映射表!B:C,2,FALSE))</f>
        <v>43077</v>
      </c>
      <c r="G11" s="19">
        <f>INT(VLOOKUP(Z11,主线配置!R:AF,12,FALSE)/VLOOKUP(1,映射表!B:C,2,FALSE)*VLOOKUP(X11,映射表!B:C,2,FALSE))</f>
        <v>429</v>
      </c>
      <c r="H11" s="19">
        <f t="shared" si="1"/>
        <v>0</v>
      </c>
      <c r="I11" s="19">
        <f>INT(VLOOKUP(Z11,主线配置!R:AF,13,FALSE)/VLOOKUP(1,映射表!B:C,2,FALSE)*VLOOKUP(X11,映射表!B:C,2,FALSE))</f>
        <v>429</v>
      </c>
      <c r="J11" s="19">
        <f t="shared" si="1"/>
        <v>0</v>
      </c>
      <c r="K11" s="19">
        <f t="shared" si="1"/>
        <v>100</v>
      </c>
      <c r="L11" s="19">
        <f t="shared" si="18"/>
        <v>0</v>
      </c>
      <c r="M11" s="19">
        <f t="shared" si="19"/>
        <v>0</v>
      </c>
      <c r="N11" s="19">
        <f t="shared" si="20"/>
        <v>95</v>
      </c>
      <c r="O11" s="19">
        <f t="shared" si="21"/>
        <v>0</v>
      </c>
      <c r="P11" s="19">
        <f t="shared" si="22"/>
        <v>0</v>
      </c>
      <c r="Q11" s="19">
        <f t="shared" si="23"/>
        <v>0</v>
      </c>
      <c r="R11" s="19">
        <f t="shared" si="24"/>
        <v>0</v>
      </c>
      <c r="S11" s="19">
        <f t="shared" si="25"/>
        <v>0</v>
      </c>
      <c r="T11" s="19">
        <f t="shared" si="26"/>
        <v>0</v>
      </c>
      <c r="U11" s="19">
        <f t="shared" si="27"/>
        <v>0</v>
      </c>
      <c r="V11" s="19">
        <f t="shared" si="28"/>
        <v>0</v>
      </c>
      <c r="W11" s="19">
        <f>VLOOKUP(Z11,主线配置!F:G,2,FALSE)</f>
        <v>3010001</v>
      </c>
      <c r="X11" s="19">
        <f t="shared" si="12"/>
        <v>7</v>
      </c>
      <c r="Y11" s="11" t="str">
        <f>VLOOKUP(Z11,主线配置!H:I,2,FALSE)</f>
        <v>狂暴莉莉丝</v>
      </c>
      <c r="Z11" s="11">
        <f t="shared" si="29"/>
        <v>1</v>
      </c>
      <c r="AA11" s="11">
        <v>7</v>
      </c>
    </row>
    <row r="12" spans="1:27" s="11" customFormat="1" x14ac:dyDescent="0.15">
      <c r="A12" s="19">
        <f t="shared" si="13"/>
        <v>3010008</v>
      </c>
      <c r="B12" s="19">
        <f t="shared" si="14"/>
        <v>0</v>
      </c>
      <c r="C12" s="19">
        <f t="shared" si="15"/>
        <v>0</v>
      </c>
      <c r="D12" s="19">
        <f t="shared" si="16"/>
        <v>0</v>
      </c>
      <c r="E12" s="19">
        <f t="shared" si="17"/>
        <v>0</v>
      </c>
      <c r="F12" s="19">
        <f>INT(VLOOKUP(Z12,主线配置!R:AF,14,FALSE)/VLOOKUP(1,映射表!B:C,2,FALSE)*VLOOKUP(X12,映射表!B:C,2,FALSE))</f>
        <v>48318</v>
      </c>
      <c r="G12" s="19">
        <f>INT(VLOOKUP(Z12,主线配置!R:AF,12,FALSE)/VLOOKUP(1,映射表!B:C,2,FALSE)*VLOOKUP(X12,映射表!B:C,2,FALSE))</f>
        <v>481</v>
      </c>
      <c r="H12" s="19">
        <f t="shared" si="1"/>
        <v>0</v>
      </c>
      <c r="I12" s="19">
        <f>INT(VLOOKUP(Z12,主线配置!R:AF,13,FALSE)/VLOOKUP(1,映射表!B:C,2,FALSE)*VLOOKUP(X12,映射表!B:C,2,FALSE))</f>
        <v>481</v>
      </c>
      <c r="J12" s="19">
        <f t="shared" si="1"/>
        <v>0</v>
      </c>
      <c r="K12" s="19">
        <f t="shared" si="1"/>
        <v>100</v>
      </c>
      <c r="L12" s="19">
        <f t="shared" si="18"/>
        <v>0</v>
      </c>
      <c r="M12" s="19">
        <f t="shared" si="19"/>
        <v>0</v>
      </c>
      <c r="N12" s="19">
        <f t="shared" si="20"/>
        <v>95</v>
      </c>
      <c r="O12" s="19">
        <f t="shared" si="21"/>
        <v>0</v>
      </c>
      <c r="P12" s="19">
        <f t="shared" si="22"/>
        <v>0</v>
      </c>
      <c r="Q12" s="19">
        <f t="shared" si="23"/>
        <v>0</v>
      </c>
      <c r="R12" s="19">
        <f t="shared" si="24"/>
        <v>0</v>
      </c>
      <c r="S12" s="19">
        <f t="shared" si="25"/>
        <v>0</v>
      </c>
      <c r="T12" s="19">
        <f t="shared" si="26"/>
        <v>0</v>
      </c>
      <c r="U12" s="19">
        <f t="shared" si="27"/>
        <v>0</v>
      </c>
      <c r="V12" s="19">
        <f t="shared" si="28"/>
        <v>0</v>
      </c>
      <c r="W12" s="19">
        <f>VLOOKUP(Z12,主线配置!F:G,2,FALSE)</f>
        <v>3010001</v>
      </c>
      <c r="X12" s="19">
        <f t="shared" si="12"/>
        <v>8</v>
      </c>
      <c r="Y12" s="11" t="str">
        <f>VLOOKUP(Z12,主线配置!H:I,2,FALSE)</f>
        <v>狂暴莉莉丝</v>
      </c>
      <c r="Z12" s="11">
        <f t="shared" si="29"/>
        <v>1</v>
      </c>
      <c r="AA12" s="11">
        <v>8</v>
      </c>
    </row>
    <row r="13" spans="1:27" s="11" customFormat="1" x14ac:dyDescent="0.15">
      <c r="A13" s="19">
        <f t="shared" si="13"/>
        <v>3010009</v>
      </c>
      <c r="B13" s="19">
        <f t="shared" si="14"/>
        <v>0</v>
      </c>
      <c r="C13" s="19">
        <f t="shared" si="15"/>
        <v>0</v>
      </c>
      <c r="D13" s="19">
        <f t="shared" si="16"/>
        <v>0</v>
      </c>
      <c r="E13" s="19">
        <f t="shared" si="17"/>
        <v>0</v>
      </c>
      <c r="F13" s="19">
        <f>INT(VLOOKUP(Z13,主线配置!R:AF,14,FALSE)/VLOOKUP(1,映射表!B:C,2,FALSE)*VLOOKUP(X13,映射表!B:C,2,FALSE))</f>
        <v>53937</v>
      </c>
      <c r="G13" s="19">
        <f>INT(VLOOKUP(Z13,主线配置!R:AF,12,FALSE)/VLOOKUP(1,映射表!B:C,2,FALSE)*VLOOKUP(X13,映射表!B:C,2,FALSE))</f>
        <v>537</v>
      </c>
      <c r="H13" s="19">
        <f t="shared" si="1"/>
        <v>0</v>
      </c>
      <c r="I13" s="19">
        <f>INT(VLOOKUP(Z13,主线配置!R:AF,13,FALSE)/VLOOKUP(1,映射表!B:C,2,FALSE)*VLOOKUP(X13,映射表!B:C,2,FALSE))</f>
        <v>537</v>
      </c>
      <c r="J13" s="19">
        <f t="shared" si="1"/>
        <v>0</v>
      </c>
      <c r="K13" s="19">
        <f t="shared" si="1"/>
        <v>100</v>
      </c>
      <c r="L13" s="19">
        <f t="shared" si="18"/>
        <v>0</v>
      </c>
      <c r="M13" s="19">
        <f t="shared" si="19"/>
        <v>0</v>
      </c>
      <c r="N13" s="19">
        <f t="shared" si="20"/>
        <v>95</v>
      </c>
      <c r="O13" s="19">
        <f t="shared" si="21"/>
        <v>0</v>
      </c>
      <c r="P13" s="19">
        <f t="shared" si="22"/>
        <v>0</v>
      </c>
      <c r="Q13" s="19">
        <f t="shared" si="23"/>
        <v>0</v>
      </c>
      <c r="R13" s="19">
        <f t="shared" si="24"/>
        <v>0</v>
      </c>
      <c r="S13" s="19">
        <f t="shared" si="25"/>
        <v>0</v>
      </c>
      <c r="T13" s="19">
        <f t="shared" si="26"/>
        <v>0</v>
      </c>
      <c r="U13" s="19">
        <f t="shared" si="27"/>
        <v>0</v>
      </c>
      <c r="V13" s="19">
        <f t="shared" si="28"/>
        <v>0</v>
      </c>
      <c r="W13" s="19">
        <f>VLOOKUP(Z13,主线配置!F:G,2,FALSE)</f>
        <v>3010001</v>
      </c>
      <c r="X13" s="19">
        <f t="shared" si="12"/>
        <v>9</v>
      </c>
      <c r="Y13" s="11" t="str">
        <f>VLOOKUP(Z13,主线配置!H:I,2,FALSE)</f>
        <v>狂暴莉莉丝</v>
      </c>
      <c r="Z13" s="11">
        <f t="shared" si="29"/>
        <v>1</v>
      </c>
      <c r="AA13" s="11">
        <v>9</v>
      </c>
    </row>
    <row r="14" spans="1:27" s="11" customFormat="1" x14ac:dyDescent="0.15">
      <c r="A14" s="19">
        <f t="shared" si="13"/>
        <v>3010010</v>
      </c>
      <c r="B14" s="19">
        <f t="shared" si="14"/>
        <v>0</v>
      </c>
      <c r="C14" s="19">
        <f t="shared" si="15"/>
        <v>0</v>
      </c>
      <c r="D14" s="19">
        <f t="shared" si="16"/>
        <v>0</v>
      </c>
      <c r="E14" s="19">
        <f t="shared" si="17"/>
        <v>0</v>
      </c>
      <c r="F14" s="19">
        <f>INT(VLOOKUP(Z14,主线配置!R:AF,14,FALSE)/VLOOKUP(1,映射表!B:C,2,FALSE)*VLOOKUP(X14,映射表!B:C,2,FALSE))</f>
        <v>59960</v>
      </c>
      <c r="G14" s="19">
        <f>INT(VLOOKUP(Z14,主线配置!R:AF,12,FALSE)/VLOOKUP(1,映射表!B:C,2,FALSE)*VLOOKUP(X14,映射表!B:C,2,FALSE))</f>
        <v>598</v>
      </c>
      <c r="H14" s="19">
        <f t="shared" si="1"/>
        <v>0</v>
      </c>
      <c r="I14" s="19">
        <f>INT(VLOOKUP(Z14,主线配置!R:AF,13,FALSE)/VLOOKUP(1,映射表!B:C,2,FALSE)*VLOOKUP(X14,映射表!B:C,2,FALSE))</f>
        <v>598</v>
      </c>
      <c r="J14" s="19">
        <f t="shared" si="1"/>
        <v>0</v>
      </c>
      <c r="K14" s="19">
        <f t="shared" si="1"/>
        <v>100</v>
      </c>
      <c r="L14" s="19">
        <f t="shared" si="18"/>
        <v>0</v>
      </c>
      <c r="M14" s="19">
        <f t="shared" si="19"/>
        <v>0</v>
      </c>
      <c r="N14" s="19">
        <f t="shared" si="20"/>
        <v>95</v>
      </c>
      <c r="O14" s="19">
        <f t="shared" si="21"/>
        <v>0</v>
      </c>
      <c r="P14" s="19">
        <f t="shared" si="22"/>
        <v>0</v>
      </c>
      <c r="Q14" s="19">
        <f t="shared" si="23"/>
        <v>0</v>
      </c>
      <c r="R14" s="19">
        <f t="shared" si="24"/>
        <v>0</v>
      </c>
      <c r="S14" s="19">
        <f t="shared" si="25"/>
        <v>0</v>
      </c>
      <c r="T14" s="19">
        <f t="shared" si="26"/>
        <v>0</v>
      </c>
      <c r="U14" s="19">
        <f t="shared" si="27"/>
        <v>0</v>
      </c>
      <c r="V14" s="19">
        <f t="shared" si="28"/>
        <v>0</v>
      </c>
      <c r="W14" s="19">
        <f>VLOOKUP(Z14,主线配置!F:G,2,FALSE)</f>
        <v>3010001</v>
      </c>
      <c r="X14" s="19">
        <f t="shared" si="12"/>
        <v>10</v>
      </c>
      <c r="Y14" s="11" t="str">
        <f>VLOOKUP(Z14,主线配置!H:I,2,FALSE)</f>
        <v>狂暴莉莉丝</v>
      </c>
      <c r="Z14" s="11">
        <f t="shared" si="29"/>
        <v>1</v>
      </c>
      <c r="AA14" s="11">
        <v>10</v>
      </c>
    </row>
    <row r="15" spans="1:27" s="11" customFormat="1" x14ac:dyDescent="0.15">
      <c r="A15" s="19">
        <f t="shared" si="13"/>
        <v>3010011</v>
      </c>
      <c r="B15" s="19">
        <f t="shared" si="14"/>
        <v>0</v>
      </c>
      <c r="C15" s="19">
        <f t="shared" si="15"/>
        <v>0</v>
      </c>
      <c r="D15" s="19">
        <f t="shared" si="16"/>
        <v>0</v>
      </c>
      <c r="E15" s="19">
        <f t="shared" si="17"/>
        <v>0</v>
      </c>
      <c r="F15" s="19">
        <f>INT(VLOOKUP(Z15,主线配置!R:AF,14,FALSE)/VLOOKUP(1,映射表!B:C,2,FALSE)*VLOOKUP(X15,映射表!B:C,2,FALSE))</f>
        <v>66417</v>
      </c>
      <c r="G15" s="19">
        <f>INT(VLOOKUP(Z15,主线配置!R:AF,12,FALSE)/VLOOKUP(1,映射表!B:C,2,FALSE)*VLOOKUP(X15,映射表!B:C,2,FALSE))</f>
        <v>662</v>
      </c>
      <c r="H15" s="19">
        <f t="shared" si="1"/>
        <v>0</v>
      </c>
      <c r="I15" s="19">
        <f>INT(VLOOKUP(Z15,主线配置!R:AF,13,FALSE)/VLOOKUP(1,映射表!B:C,2,FALSE)*VLOOKUP(X15,映射表!B:C,2,FALSE))</f>
        <v>662</v>
      </c>
      <c r="J15" s="19">
        <f t="shared" si="1"/>
        <v>0</v>
      </c>
      <c r="K15" s="19">
        <f t="shared" si="1"/>
        <v>100</v>
      </c>
      <c r="L15" s="19">
        <f t="shared" si="18"/>
        <v>0</v>
      </c>
      <c r="M15" s="19">
        <f t="shared" si="19"/>
        <v>0</v>
      </c>
      <c r="N15" s="19">
        <f t="shared" si="20"/>
        <v>95</v>
      </c>
      <c r="O15" s="19">
        <f t="shared" si="21"/>
        <v>0</v>
      </c>
      <c r="P15" s="19">
        <f t="shared" si="22"/>
        <v>0</v>
      </c>
      <c r="Q15" s="19">
        <f t="shared" si="23"/>
        <v>0</v>
      </c>
      <c r="R15" s="19">
        <f t="shared" si="24"/>
        <v>0</v>
      </c>
      <c r="S15" s="19">
        <f t="shared" si="25"/>
        <v>0</v>
      </c>
      <c r="T15" s="19">
        <f t="shared" si="26"/>
        <v>0</v>
      </c>
      <c r="U15" s="19">
        <f t="shared" si="27"/>
        <v>0</v>
      </c>
      <c r="V15" s="19">
        <f t="shared" si="28"/>
        <v>0</v>
      </c>
      <c r="W15" s="19">
        <f>VLOOKUP(Z15,主线配置!F:G,2,FALSE)</f>
        <v>3010001</v>
      </c>
      <c r="X15" s="19">
        <f t="shared" si="12"/>
        <v>11</v>
      </c>
      <c r="Y15" s="11" t="str">
        <f>VLOOKUP(Z15,主线配置!H:I,2,FALSE)</f>
        <v>狂暴莉莉丝</v>
      </c>
      <c r="Z15" s="11">
        <f t="shared" si="29"/>
        <v>1</v>
      </c>
      <c r="AA15" s="11">
        <v>11</v>
      </c>
    </row>
    <row r="16" spans="1:27" s="11" customFormat="1" x14ac:dyDescent="0.15">
      <c r="A16" s="19">
        <f t="shared" si="13"/>
        <v>3010012</v>
      </c>
      <c r="B16" s="19">
        <f t="shared" si="14"/>
        <v>0</v>
      </c>
      <c r="C16" s="19">
        <f t="shared" si="15"/>
        <v>0</v>
      </c>
      <c r="D16" s="19">
        <f t="shared" si="16"/>
        <v>0</v>
      </c>
      <c r="E16" s="19">
        <f t="shared" si="17"/>
        <v>0</v>
      </c>
      <c r="F16" s="19">
        <f>INT(VLOOKUP(Z16,主线配置!R:AF,14,FALSE)/VLOOKUP(1,映射表!B:C,2,FALSE)*VLOOKUP(X16,映射表!B:C,2,FALSE))</f>
        <v>73339</v>
      </c>
      <c r="G16" s="19">
        <f>INT(VLOOKUP(Z16,主线配置!R:AF,12,FALSE)/VLOOKUP(1,映射表!B:C,2,FALSE)*VLOOKUP(X16,映射表!B:C,2,FALSE))</f>
        <v>731</v>
      </c>
      <c r="H16" s="19">
        <f t="shared" si="1"/>
        <v>0</v>
      </c>
      <c r="I16" s="19">
        <f>INT(VLOOKUP(Z16,主线配置!R:AF,13,FALSE)/VLOOKUP(1,映射表!B:C,2,FALSE)*VLOOKUP(X16,映射表!B:C,2,FALSE))</f>
        <v>731</v>
      </c>
      <c r="J16" s="19">
        <f t="shared" si="1"/>
        <v>0</v>
      </c>
      <c r="K16" s="19">
        <f t="shared" si="1"/>
        <v>100</v>
      </c>
      <c r="L16" s="19">
        <f t="shared" si="18"/>
        <v>0</v>
      </c>
      <c r="M16" s="19">
        <f t="shared" si="19"/>
        <v>0</v>
      </c>
      <c r="N16" s="19">
        <f t="shared" si="20"/>
        <v>95</v>
      </c>
      <c r="O16" s="19">
        <f t="shared" si="21"/>
        <v>0</v>
      </c>
      <c r="P16" s="19">
        <f t="shared" si="22"/>
        <v>0</v>
      </c>
      <c r="Q16" s="19">
        <f t="shared" si="23"/>
        <v>0</v>
      </c>
      <c r="R16" s="19">
        <f t="shared" si="24"/>
        <v>0</v>
      </c>
      <c r="S16" s="19">
        <f t="shared" si="25"/>
        <v>0</v>
      </c>
      <c r="T16" s="19">
        <f t="shared" si="26"/>
        <v>0</v>
      </c>
      <c r="U16" s="19">
        <f t="shared" si="27"/>
        <v>0</v>
      </c>
      <c r="V16" s="19">
        <f t="shared" si="28"/>
        <v>0</v>
      </c>
      <c r="W16" s="19">
        <f>VLOOKUP(Z16,主线配置!F:G,2,FALSE)</f>
        <v>3010001</v>
      </c>
      <c r="X16" s="19">
        <f t="shared" si="12"/>
        <v>12</v>
      </c>
      <c r="Y16" s="11" t="str">
        <f>VLOOKUP(Z16,主线配置!H:I,2,FALSE)</f>
        <v>狂暴莉莉丝</v>
      </c>
      <c r="Z16" s="11">
        <f t="shared" si="29"/>
        <v>1</v>
      </c>
      <c r="AA16" s="11">
        <v>12</v>
      </c>
    </row>
    <row r="17" spans="1:27" s="11" customFormat="1" x14ac:dyDescent="0.15">
      <c r="A17" s="19">
        <f t="shared" si="13"/>
        <v>3010013</v>
      </c>
      <c r="B17" s="19">
        <f t="shared" si="14"/>
        <v>0</v>
      </c>
      <c r="C17" s="19">
        <f t="shared" si="15"/>
        <v>0</v>
      </c>
      <c r="D17" s="19">
        <f t="shared" si="16"/>
        <v>0</v>
      </c>
      <c r="E17" s="19">
        <f t="shared" si="17"/>
        <v>0</v>
      </c>
      <c r="F17" s="19">
        <f>INT(VLOOKUP(Z17,主线配置!R:AF,14,FALSE)/VLOOKUP(1,映射表!B:C,2,FALSE)*VLOOKUP(X17,映射表!B:C,2,FALSE))</f>
        <v>80759</v>
      </c>
      <c r="G17" s="19">
        <f>INT(VLOOKUP(Z17,主线配置!R:AF,12,FALSE)/VLOOKUP(1,映射表!B:C,2,FALSE)*VLOOKUP(X17,映射表!B:C,2,FALSE))</f>
        <v>805</v>
      </c>
      <c r="H17" s="19">
        <f t="shared" si="1"/>
        <v>0</v>
      </c>
      <c r="I17" s="19">
        <f>INT(VLOOKUP(Z17,主线配置!R:AF,13,FALSE)/VLOOKUP(1,映射表!B:C,2,FALSE)*VLOOKUP(X17,映射表!B:C,2,FALSE))</f>
        <v>805</v>
      </c>
      <c r="J17" s="19">
        <f t="shared" si="1"/>
        <v>0</v>
      </c>
      <c r="K17" s="19">
        <f t="shared" si="1"/>
        <v>100</v>
      </c>
      <c r="L17" s="19">
        <f t="shared" si="18"/>
        <v>0</v>
      </c>
      <c r="M17" s="19">
        <f t="shared" si="19"/>
        <v>0</v>
      </c>
      <c r="N17" s="19">
        <f t="shared" si="20"/>
        <v>95</v>
      </c>
      <c r="O17" s="19">
        <f t="shared" si="21"/>
        <v>0</v>
      </c>
      <c r="P17" s="19">
        <f t="shared" si="22"/>
        <v>0</v>
      </c>
      <c r="Q17" s="19">
        <f t="shared" si="23"/>
        <v>0</v>
      </c>
      <c r="R17" s="19">
        <f t="shared" si="24"/>
        <v>0</v>
      </c>
      <c r="S17" s="19">
        <f t="shared" si="25"/>
        <v>0</v>
      </c>
      <c r="T17" s="19">
        <f t="shared" si="26"/>
        <v>0</v>
      </c>
      <c r="U17" s="19">
        <f t="shared" si="27"/>
        <v>0</v>
      </c>
      <c r="V17" s="19">
        <f t="shared" si="28"/>
        <v>0</v>
      </c>
      <c r="W17" s="19">
        <f>VLOOKUP(Z17,主线配置!F:G,2,FALSE)</f>
        <v>3010001</v>
      </c>
      <c r="X17" s="19">
        <f t="shared" si="12"/>
        <v>13</v>
      </c>
      <c r="Y17" s="11" t="str">
        <f>VLOOKUP(Z17,主线配置!H:I,2,FALSE)</f>
        <v>狂暴莉莉丝</v>
      </c>
      <c r="Z17" s="11">
        <f t="shared" si="29"/>
        <v>1</v>
      </c>
      <c r="AA17" s="11">
        <v>13</v>
      </c>
    </row>
    <row r="18" spans="1:27" s="11" customFormat="1" x14ac:dyDescent="0.15">
      <c r="A18" s="19">
        <f t="shared" si="13"/>
        <v>3010014</v>
      </c>
      <c r="B18" s="19">
        <f t="shared" si="14"/>
        <v>0</v>
      </c>
      <c r="C18" s="19">
        <f t="shared" si="15"/>
        <v>0</v>
      </c>
      <c r="D18" s="19">
        <f t="shared" si="16"/>
        <v>0</v>
      </c>
      <c r="E18" s="19">
        <f t="shared" si="17"/>
        <v>0</v>
      </c>
      <c r="F18" s="19">
        <f>INT(VLOOKUP(Z18,主线配置!R:AF,14,FALSE)/VLOOKUP(1,映射表!B:C,2,FALSE)*VLOOKUP(X18,映射表!B:C,2,FALSE))</f>
        <v>88714</v>
      </c>
      <c r="G18" s="19">
        <f>INT(VLOOKUP(Z18,主线配置!R:AF,12,FALSE)/VLOOKUP(1,映射表!B:C,2,FALSE)*VLOOKUP(X18,映射表!B:C,2,FALSE))</f>
        <v>884</v>
      </c>
      <c r="H18" s="19">
        <f t="shared" si="1"/>
        <v>0</v>
      </c>
      <c r="I18" s="19">
        <f>INT(VLOOKUP(Z18,主线配置!R:AF,13,FALSE)/VLOOKUP(1,映射表!B:C,2,FALSE)*VLOOKUP(X18,映射表!B:C,2,FALSE))</f>
        <v>884</v>
      </c>
      <c r="J18" s="19">
        <f t="shared" si="1"/>
        <v>0</v>
      </c>
      <c r="K18" s="19">
        <f t="shared" si="1"/>
        <v>100</v>
      </c>
      <c r="L18" s="19">
        <f t="shared" si="18"/>
        <v>0</v>
      </c>
      <c r="M18" s="19">
        <f t="shared" si="19"/>
        <v>0</v>
      </c>
      <c r="N18" s="19">
        <f t="shared" si="20"/>
        <v>95</v>
      </c>
      <c r="O18" s="19">
        <f t="shared" si="21"/>
        <v>0</v>
      </c>
      <c r="P18" s="19">
        <f t="shared" si="22"/>
        <v>0</v>
      </c>
      <c r="Q18" s="19">
        <f t="shared" si="23"/>
        <v>0</v>
      </c>
      <c r="R18" s="19">
        <f t="shared" si="24"/>
        <v>0</v>
      </c>
      <c r="S18" s="19">
        <f t="shared" si="25"/>
        <v>0</v>
      </c>
      <c r="T18" s="19">
        <f t="shared" si="26"/>
        <v>0</v>
      </c>
      <c r="U18" s="19">
        <f t="shared" si="27"/>
        <v>0</v>
      </c>
      <c r="V18" s="19">
        <f t="shared" si="28"/>
        <v>0</v>
      </c>
      <c r="W18" s="19">
        <f>VLOOKUP(Z18,主线配置!F:G,2,FALSE)</f>
        <v>3010001</v>
      </c>
      <c r="X18" s="19">
        <f t="shared" si="12"/>
        <v>14</v>
      </c>
      <c r="Y18" s="11" t="str">
        <f>VLOOKUP(Z18,主线配置!H:I,2,FALSE)</f>
        <v>狂暴莉莉丝</v>
      </c>
      <c r="Z18" s="11">
        <f t="shared" si="29"/>
        <v>1</v>
      </c>
      <c r="AA18" s="11">
        <v>14</v>
      </c>
    </row>
    <row r="19" spans="1:27" s="11" customFormat="1" x14ac:dyDescent="0.15">
      <c r="A19" s="19">
        <f t="shared" si="13"/>
        <v>3010015</v>
      </c>
      <c r="B19" s="19">
        <f t="shared" si="14"/>
        <v>0</v>
      </c>
      <c r="C19" s="19">
        <f t="shared" si="15"/>
        <v>0</v>
      </c>
      <c r="D19" s="19">
        <f t="shared" si="16"/>
        <v>0</v>
      </c>
      <c r="E19" s="19">
        <f t="shared" si="17"/>
        <v>0</v>
      </c>
      <c r="F19" s="19">
        <f>INT(VLOOKUP(Z19,主线配置!R:AF,14,FALSE)/VLOOKUP(1,映射表!B:C,2,FALSE)*VLOOKUP(X19,映射表!B:C,2,FALSE))</f>
        <v>97241</v>
      </c>
      <c r="G19" s="19">
        <f>INT(VLOOKUP(Z19,主线配置!R:AF,12,FALSE)/VLOOKUP(1,映射表!B:C,2,FALSE)*VLOOKUP(X19,映射表!B:C,2,FALSE))</f>
        <v>969</v>
      </c>
      <c r="H19" s="19">
        <f t="shared" si="1"/>
        <v>0</v>
      </c>
      <c r="I19" s="19">
        <f>INT(VLOOKUP(Z19,主线配置!R:AF,13,FALSE)/VLOOKUP(1,映射表!B:C,2,FALSE)*VLOOKUP(X19,映射表!B:C,2,FALSE))</f>
        <v>969</v>
      </c>
      <c r="J19" s="19">
        <f t="shared" si="1"/>
        <v>0</v>
      </c>
      <c r="K19" s="19">
        <f t="shared" si="1"/>
        <v>100</v>
      </c>
      <c r="L19" s="19">
        <f t="shared" si="18"/>
        <v>0</v>
      </c>
      <c r="M19" s="19">
        <f t="shared" si="19"/>
        <v>0</v>
      </c>
      <c r="N19" s="19">
        <f t="shared" si="20"/>
        <v>95</v>
      </c>
      <c r="O19" s="19">
        <f t="shared" si="21"/>
        <v>0</v>
      </c>
      <c r="P19" s="19">
        <f t="shared" si="22"/>
        <v>0</v>
      </c>
      <c r="Q19" s="19">
        <f t="shared" si="23"/>
        <v>0</v>
      </c>
      <c r="R19" s="19">
        <f t="shared" si="24"/>
        <v>0</v>
      </c>
      <c r="S19" s="19">
        <f t="shared" si="25"/>
        <v>0</v>
      </c>
      <c r="T19" s="19">
        <f t="shared" si="26"/>
        <v>0</v>
      </c>
      <c r="U19" s="19">
        <f t="shared" si="27"/>
        <v>0</v>
      </c>
      <c r="V19" s="19">
        <f t="shared" si="28"/>
        <v>0</v>
      </c>
      <c r="W19" s="19">
        <f>VLOOKUP(Z19,主线配置!F:G,2,FALSE)</f>
        <v>3010001</v>
      </c>
      <c r="X19" s="19">
        <f t="shared" si="12"/>
        <v>15</v>
      </c>
      <c r="Y19" s="11" t="str">
        <f>VLOOKUP(Z19,主线配置!H:I,2,FALSE)</f>
        <v>狂暴莉莉丝</v>
      </c>
      <c r="Z19" s="11">
        <f t="shared" si="29"/>
        <v>1</v>
      </c>
      <c r="AA19" s="11">
        <v>15</v>
      </c>
    </row>
    <row r="20" spans="1:27" s="11" customFormat="1" x14ac:dyDescent="0.15">
      <c r="A20" s="19">
        <f t="shared" si="13"/>
        <v>3010016</v>
      </c>
      <c r="B20" s="19">
        <f t="shared" si="14"/>
        <v>0</v>
      </c>
      <c r="C20" s="19">
        <f t="shared" si="15"/>
        <v>0</v>
      </c>
      <c r="D20" s="19">
        <f t="shared" si="16"/>
        <v>0</v>
      </c>
      <c r="E20" s="19">
        <f t="shared" si="17"/>
        <v>0</v>
      </c>
      <c r="F20" s="19">
        <f>INT(VLOOKUP(Z20,主线配置!R:AF,14,FALSE)/VLOOKUP(1,映射表!B:C,2,FALSE)*VLOOKUP(X20,映射表!B:C,2,FALSE))</f>
        <v>106382</v>
      </c>
      <c r="G20" s="19">
        <f>INT(VLOOKUP(Z20,主线配置!R:AF,12,FALSE)/VLOOKUP(1,映射表!B:C,2,FALSE)*VLOOKUP(X20,映射表!B:C,2,FALSE))</f>
        <v>1061</v>
      </c>
      <c r="H20" s="19">
        <f t="shared" si="1"/>
        <v>0</v>
      </c>
      <c r="I20" s="19">
        <f>INT(VLOOKUP(Z20,主线配置!R:AF,13,FALSE)/VLOOKUP(1,映射表!B:C,2,FALSE)*VLOOKUP(X20,映射表!B:C,2,FALSE))</f>
        <v>1061</v>
      </c>
      <c r="J20" s="19">
        <f t="shared" si="1"/>
        <v>0</v>
      </c>
      <c r="K20" s="19">
        <f t="shared" si="1"/>
        <v>100</v>
      </c>
      <c r="L20" s="19">
        <f t="shared" si="18"/>
        <v>0</v>
      </c>
      <c r="M20" s="19">
        <f t="shared" si="19"/>
        <v>0</v>
      </c>
      <c r="N20" s="19">
        <f t="shared" si="20"/>
        <v>95</v>
      </c>
      <c r="O20" s="19">
        <f t="shared" si="21"/>
        <v>0</v>
      </c>
      <c r="P20" s="19">
        <f t="shared" si="22"/>
        <v>0</v>
      </c>
      <c r="Q20" s="19">
        <f t="shared" si="23"/>
        <v>0</v>
      </c>
      <c r="R20" s="19">
        <f t="shared" si="24"/>
        <v>0</v>
      </c>
      <c r="S20" s="19">
        <f t="shared" si="25"/>
        <v>0</v>
      </c>
      <c r="T20" s="19">
        <f t="shared" si="26"/>
        <v>0</v>
      </c>
      <c r="U20" s="19">
        <f t="shared" si="27"/>
        <v>0</v>
      </c>
      <c r="V20" s="19">
        <f t="shared" si="28"/>
        <v>0</v>
      </c>
      <c r="W20" s="19">
        <f>VLOOKUP(Z20,主线配置!F:G,2,FALSE)</f>
        <v>3010001</v>
      </c>
      <c r="X20" s="19">
        <f t="shared" si="12"/>
        <v>16</v>
      </c>
      <c r="Y20" s="11" t="str">
        <f>VLOOKUP(Z20,主线配置!H:I,2,FALSE)</f>
        <v>狂暴莉莉丝</v>
      </c>
      <c r="Z20" s="11">
        <f t="shared" si="29"/>
        <v>1</v>
      </c>
      <c r="AA20" s="11">
        <v>16</v>
      </c>
    </row>
    <row r="21" spans="1:27" s="11" customFormat="1" x14ac:dyDescent="0.15">
      <c r="A21" s="19">
        <f t="shared" si="13"/>
        <v>3010017</v>
      </c>
      <c r="B21" s="19">
        <f t="shared" si="14"/>
        <v>0</v>
      </c>
      <c r="C21" s="19">
        <f t="shared" si="15"/>
        <v>0</v>
      </c>
      <c r="D21" s="19">
        <f t="shared" si="16"/>
        <v>0</v>
      </c>
      <c r="E21" s="19">
        <f t="shared" si="17"/>
        <v>0</v>
      </c>
      <c r="F21" s="19">
        <f>INT(VLOOKUP(Z21,主线配置!R:AF,14,FALSE)/VLOOKUP(1,映射表!B:C,2,FALSE)*VLOOKUP(X21,映射表!B:C,2,FALSE))</f>
        <v>116181</v>
      </c>
      <c r="G21" s="19">
        <f>INT(VLOOKUP(Z21,主线配置!R:AF,12,FALSE)/VLOOKUP(1,映射表!B:C,2,FALSE)*VLOOKUP(X21,映射表!B:C,2,FALSE))</f>
        <v>1158</v>
      </c>
      <c r="H21" s="19">
        <f t="shared" si="1"/>
        <v>0</v>
      </c>
      <c r="I21" s="19">
        <f>INT(VLOOKUP(Z21,主线配置!R:AF,13,FALSE)/VLOOKUP(1,映射表!B:C,2,FALSE)*VLOOKUP(X21,映射表!B:C,2,FALSE))</f>
        <v>1158</v>
      </c>
      <c r="J21" s="19">
        <f t="shared" si="1"/>
        <v>0</v>
      </c>
      <c r="K21" s="19">
        <f t="shared" si="1"/>
        <v>100</v>
      </c>
      <c r="L21" s="19">
        <f t="shared" si="18"/>
        <v>0</v>
      </c>
      <c r="M21" s="19">
        <f t="shared" si="19"/>
        <v>0</v>
      </c>
      <c r="N21" s="19">
        <f t="shared" si="20"/>
        <v>95</v>
      </c>
      <c r="O21" s="19">
        <f t="shared" si="21"/>
        <v>0</v>
      </c>
      <c r="P21" s="19">
        <f t="shared" si="22"/>
        <v>0</v>
      </c>
      <c r="Q21" s="19">
        <f t="shared" si="23"/>
        <v>0</v>
      </c>
      <c r="R21" s="19">
        <f t="shared" si="24"/>
        <v>0</v>
      </c>
      <c r="S21" s="19">
        <f t="shared" si="25"/>
        <v>0</v>
      </c>
      <c r="T21" s="19">
        <f t="shared" si="26"/>
        <v>0</v>
      </c>
      <c r="U21" s="19">
        <f t="shared" si="27"/>
        <v>0</v>
      </c>
      <c r="V21" s="19">
        <f t="shared" si="28"/>
        <v>0</v>
      </c>
      <c r="W21" s="19">
        <f>VLOOKUP(Z21,主线配置!F:G,2,FALSE)</f>
        <v>3010001</v>
      </c>
      <c r="X21" s="19">
        <f t="shared" si="12"/>
        <v>17</v>
      </c>
      <c r="Y21" s="11" t="str">
        <f>VLOOKUP(Z21,主线配置!H:I,2,FALSE)</f>
        <v>狂暴莉莉丝</v>
      </c>
      <c r="Z21" s="11">
        <f t="shared" si="29"/>
        <v>1</v>
      </c>
      <c r="AA21" s="11">
        <v>17</v>
      </c>
    </row>
    <row r="22" spans="1:27" s="11" customFormat="1" x14ac:dyDescent="0.15">
      <c r="A22" s="19">
        <f t="shared" si="13"/>
        <v>3010018</v>
      </c>
      <c r="B22" s="19">
        <f t="shared" si="14"/>
        <v>0</v>
      </c>
      <c r="C22" s="19">
        <f t="shared" si="15"/>
        <v>0</v>
      </c>
      <c r="D22" s="19">
        <f t="shared" si="16"/>
        <v>0</v>
      </c>
      <c r="E22" s="19">
        <f t="shared" si="17"/>
        <v>0</v>
      </c>
      <c r="F22" s="19">
        <f>INT(VLOOKUP(Z22,主线配置!R:AF,14,FALSE)/VLOOKUP(1,映射表!B:C,2,FALSE)*VLOOKUP(X22,映射表!B:C,2,FALSE))</f>
        <v>126686</v>
      </c>
      <c r="G22" s="19">
        <f>INT(VLOOKUP(Z22,主线配置!R:AF,12,FALSE)/VLOOKUP(1,映射表!B:C,2,FALSE)*VLOOKUP(X22,映射表!B:C,2,FALSE))</f>
        <v>1263</v>
      </c>
      <c r="H22" s="19">
        <f t="shared" si="1"/>
        <v>0</v>
      </c>
      <c r="I22" s="19">
        <f>INT(VLOOKUP(Z22,主线配置!R:AF,13,FALSE)/VLOOKUP(1,映射表!B:C,2,FALSE)*VLOOKUP(X22,映射表!B:C,2,FALSE))</f>
        <v>1263</v>
      </c>
      <c r="J22" s="19">
        <f t="shared" si="1"/>
        <v>0</v>
      </c>
      <c r="K22" s="19">
        <f t="shared" si="1"/>
        <v>100</v>
      </c>
      <c r="L22" s="19">
        <f t="shared" si="18"/>
        <v>0</v>
      </c>
      <c r="M22" s="19">
        <f t="shared" si="19"/>
        <v>0</v>
      </c>
      <c r="N22" s="19">
        <f t="shared" si="20"/>
        <v>95</v>
      </c>
      <c r="O22" s="19">
        <f t="shared" si="21"/>
        <v>0</v>
      </c>
      <c r="P22" s="19">
        <f t="shared" si="22"/>
        <v>0</v>
      </c>
      <c r="Q22" s="19">
        <f t="shared" si="23"/>
        <v>0</v>
      </c>
      <c r="R22" s="19">
        <f t="shared" si="24"/>
        <v>0</v>
      </c>
      <c r="S22" s="19">
        <f t="shared" si="25"/>
        <v>0</v>
      </c>
      <c r="T22" s="19">
        <f t="shared" si="26"/>
        <v>0</v>
      </c>
      <c r="U22" s="19">
        <f t="shared" si="27"/>
        <v>0</v>
      </c>
      <c r="V22" s="19">
        <f t="shared" si="28"/>
        <v>0</v>
      </c>
      <c r="W22" s="19">
        <f>VLOOKUP(Z22,主线配置!F:G,2,FALSE)</f>
        <v>3010001</v>
      </c>
      <c r="X22" s="19">
        <f t="shared" si="12"/>
        <v>18</v>
      </c>
      <c r="Y22" s="11" t="str">
        <f>VLOOKUP(Z22,主线配置!H:I,2,FALSE)</f>
        <v>狂暴莉莉丝</v>
      </c>
      <c r="Z22" s="11">
        <f t="shared" si="29"/>
        <v>1</v>
      </c>
      <c r="AA22" s="11">
        <v>18</v>
      </c>
    </row>
    <row r="23" spans="1:27" s="11" customFormat="1" x14ac:dyDescent="0.15">
      <c r="A23" s="19">
        <f t="shared" si="13"/>
        <v>3010019</v>
      </c>
      <c r="B23" s="19">
        <f t="shared" si="14"/>
        <v>0</v>
      </c>
      <c r="C23" s="19">
        <f t="shared" si="15"/>
        <v>0</v>
      </c>
      <c r="D23" s="19">
        <f t="shared" si="16"/>
        <v>0</v>
      </c>
      <c r="E23" s="19">
        <f t="shared" si="17"/>
        <v>0</v>
      </c>
      <c r="F23" s="19">
        <f>INT(VLOOKUP(Z23,主线配置!R:AF,14,FALSE)/VLOOKUP(1,映射表!B:C,2,FALSE)*VLOOKUP(X23,映射表!B:C,2,FALSE))</f>
        <v>137947</v>
      </c>
      <c r="G23" s="19">
        <f>INT(VLOOKUP(Z23,主线配置!R:AF,12,FALSE)/VLOOKUP(1,映射表!B:C,2,FALSE)*VLOOKUP(X23,映射表!B:C,2,FALSE))</f>
        <v>1375</v>
      </c>
      <c r="H23" s="19">
        <f t="shared" si="1"/>
        <v>0</v>
      </c>
      <c r="I23" s="19">
        <f>INT(VLOOKUP(Z23,主线配置!R:AF,13,FALSE)/VLOOKUP(1,映射表!B:C,2,FALSE)*VLOOKUP(X23,映射表!B:C,2,FALSE))</f>
        <v>1375</v>
      </c>
      <c r="J23" s="19">
        <f t="shared" si="1"/>
        <v>0</v>
      </c>
      <c r="K23" s="19">
        <f t="shared" si="1"/>
        <v>100</v>
      </c>
      <c r="L23" s="19">
        <f t="shared" si="18"/>
        <v>0</v>
      </c>
      <c r="M23" s="19">
        <f t="shared" si="19"/>
        <v>0</v>
      </c>
      <c r="N23" s="19">
        <f t="shared" si="20"/>
        <v>95</v>
      </c>
      <c r="O23" s="19">
        <f t="shared" si="21"/>
        <v>0</v>
      </c>
      <c r="P23" s="19">
        <f t="shared" si="22"/>
        <v>0</v>
      </c>
      <c r="Q23" s="19">
        <f t="shared" si="23"/>
        <v>0</v>
      </c>
      <c r="R23" s="19">
        <f t="shared" si="24"/>
        <v>0</v>
      </c>
      <c r="S23" s="19">
        <f t="shared" si="25"/>
        <v>0</v>
      </c>
      <c r="T23" s="19">
        <f t="shared" si="26"/>
        <v>0</v>
      </c>
      <c r="U23" s="19">
        <f t="shared" si="27"/>
        <v>0</v>
      </c>
      <c r="V23" s="19">
        <f t="shared" si="28"/>
        <v>0</v>
      </c>
      <c r="W23" s="19">
        <f>VLOOKUP(Z23,主线配置!F:G,2,FALSE)</f>
        <v>3010001</v>
      </c>
      <c r="X23" s="19">
        <f t="shared" si="12"/>
        <v>19</v>
      </c>
      <c r="Y23" s="11" t="str">
        <f>VLOOKUP(Z23,主线配置!H:I,2,FALSE)</f>
        <v>狂暴莉莉丝</v>
      </c>
      <c r="Z23" s="11">
        <f t="shared" si="29"/>
        <v>1</v>
      </c>
      <c r="AA23" s="11">
        <v>19</v>
      </c>
    </row>
    <row r="24" spans="1:27" s="11" customFormat="1" x14ac:dyDescent="0.15">
      <c r="A24" s="19">
        <f t="shared" si="13"/>
        <v>3010020</v>
      </c>
      <c r="B24" s="19">
        <f t="shared" si="14"/>
        <v>0</v>
      </c>
      <c r="C24" s="19">
        <f t="shared" si="15"/>
        <v>0</v>
      </c>
      <c r="D24" s="19">
        <f t="shared" si="16"/>
        <v>0</v>
      </c>
      <c r="E24" s="19">
        <f t="shared" si="17"/>
        <v>0</v>
      </c>
      <c r="F24" s="19">
        <f>INT(VLOOKUP(Z24,主线配置!R:AF,14,FALSE)/VLOOKUP(1,映射表!B:C,2,FALSE)*VLOOKUP(X24,映射表!B:C,2,FALSE))</f>
        <v>150019</v>
      </c>
      <c r="G24" s="19">
        <f>INT(VLOOKUP(Z24,主线配置!R:AF,12,FALSE)/VLOOKUP(1,映射表!B:C,2,FALSE)*VLOOKUP(X24,映射表!B:C,2,FALSE))</f>
        <v>1496</v>
      </c>
      <c r="H24" s="19">
        <f t="shared" si="1"/>
        <v>0</v>
      </c>
      <c r="I24" s="19">
        <f>INT(VLOOKUP(Z24,主线配置!R:AF,13,FALSE)/VLOOKUP(1,映射表!B:C,2,FALSE)*VLOOKUP(X24,映射表!B:C,2,FALSE))</f>
        <v>1496</v>
      </c>
      <c r="J24" s="19">
        <f t="shared" si="1"/>
        <v>0</v>
      </c>
      <c r="K24" s="19">
        <f t="shared" si="1"/>
        <v>100</v>
      </c>
      <c r="L24" s="19">
        <f t="shared" si="18"/>
        <v>0</v>
      </c>
      <c r="M24" s="19">
        <f t="shared" si="19"/>
        <v>0</v>
      </c>
      <c r="N24" s="19">
        <f t="shared" si="20"/>
        <v>95</v>
      </c>
      <c r="O24" s="19">
        <f t="shared" si="21"/>
        <v>0</v>
      </c>
      <c r="P24" s="19">
        <f t="shared" si="22"/>
        <v>0</v>
      </c>
      <c r="Q24" s="19">
        <f t="shared" si="23"/>
        <v>0</v>
      </c>
      <c r="R24" s="19">
        <f t="shared" si="24"/>
        <v>0</v>
      </c>
      <c r="S24" s="19">
        <f t="shared" si="25"/>
        <v>0</v>
      </c>
      <c r="T24" s="19">
        <f t="shared" si="26"/>
        <v>0</v>
      </c>
      <c r="U24" s="19">
        <f t="shared" si="27"/>
        <v>0</v>
      </c>
      <c r="V24" s="19">
        <f t="shared" si="28"/>
        <v>0</v>
      </c>
      <c r="W24" s="19">
        <f>VLOOKUP(Z24,主线配置!F:G,2,FALSE)</f>
        <v>3010001</v>
      </c>
      <c r="X24" s="19">
        <f t="shared" si="12"/>
        <v>20</v>
      </c>
      <c r="Y24" s="11" t="str">
        <f>VLOOKUP(Z24,主线配置!H:I,2,FALSE)</f>
        <v>狂暴莉莉丝</v>
      </c>
      <c r="Z24" s="11">
        <f t="shared" si="29"/>
        <v>1</v>
      </c>
      <c r="AA24" s="11">
        <v>20</v>
      </c>
    </row>
    <row r="25" spans="1:27" s="11" customFormat="1" x14ac:dyDescent="0.15">
      <c r="A25" s="19">
        <f t="shared" si="13"/>
        <v>3010021</v>
      </c>
      <c r="B25" s="19">
        <f t="shared" si="14"/>
        <v>0</v>
      </c>
      <c r="C25" s="19">
        <f t="shared" si="15"/>
        <v>0</v>
      </c>
      <c r="D25" s="19">
        <f t="shared" si="16"/>
        <v>0</v>
      </c>
      <c r="E25" s="19">
        <f t="shared" si="17"/>
        <v>0</v>
      </c>
      <c r="F25" s="19">
        <f>INT(VLOOKUP(Z25,主线配置!R:AF,14,FALSE)/VLOOKUP(1,映射表!B:C,2,FALSE)*VLOOKUP(X25,映射表!B:C,2,FALSE))</f>
        <v>162961</v>
      </c>
      <c r="G25" s="19">
        <f>INT(VLOOKUP(Z25,主线配置!R:AF,12,FALSE)/VLOOKUP(1,映射表!B:C,2,FALSE)*VLOOKUP(X25,映射表!B:C,2,FALSE))</f>
        <v>1625</v>
      </c>
      <c r="H25" s="19">
        <f t="shared" si="1"/>
        <v>0</v>
      </c>
      <c r="I25" s="19">
        <f>INT(VLOOKUP(Z25,主线配置!R:AF,13,FALSE)/VLOOKUP(1,映射表!B:C,2,FALSE)*VLOOKUP(X25,映射表!B:C,2,FALSE))</f>
        <v>1625</v>
      </c>
      <c r="J25" s="19">
        <f t="shared" si="1"/>
        <v>0</v>
      </c>
      <c r="K25" s="19">
        <f t="shared" si="1"/>
        <v>100</v>
      </c>
      <c r="L25" s="19">
        <f t="shared" si="18"/>
        <v>0</v>
      </c>
      <c r="M25" s="19">
        <f t="shared" si="19"/>
        <v>0</v>
      </c>
      <c r="N25" s="19">
        <f t="shared" si="20"/>
        <v>95</v>
      </c>
      <c r="O25" s="19">
        <f t="shared" si="21"/>
        <v>0</v>
      </c>
      <c r="P25" s="19">
        <f t="shared" si="22"/>
        <v>0</v>
      </c>
      <c r="Q25" s="19">
        <f t="shared" si="23"/>
        <v>0</v>
      </c>
      <c r="R25" s="19">
        <f t="shared" si="24"/>
        <v>0</v>
      </c>
      <c r="S25" s="19">
        <f t="shared" si="25"/>
        <v>0</v>
      </c>
      <c r="T25" s="19">
        <f t="shared" si="26"/>
        <v>0</v>
      </c>
      <c r="U25" s="19">
        <f t="shared" si="27"/>
        <v>0</v>
      </c>
      <c r="V25" s="19">
        <f t="shared" si="28"/>
        <v>0</v>
      </c>
      <c r="W25" s="19">
        <f>VLOOKUP(Z25,主线配置!F:G,2,FALSE)</f>
        <v>3010001</v>
      </c>
      <c r="X25" s="19">
        <f t="shared" si="12"/>
        <v>21</v>
      </c>
      <c r="Y25" s="11" t="str">
        <f>VLOOKUP(Z25,主线配置!H:I,2,FALSE)</f>
        <v>狂暴莉莉丝</v>
      </c>
      <c r="Z25" s="11">
        <f t="shared" si="29"/>
        <v>1</v>
      </c>
      <c r="AA25" s="11">
        <v>21</v>
      </c>
    </row>
    <row r="26" spans="1:27" s="11" customFormat="1" x14ac:dyDescent="0.15">
      <c r="A26" s="19">
        <f t="shared" si="13"/>
        <v>3010022</v>
      </c>
      <c r="B26" s="19">
        <f t="shared" si="14"/>
        <v>0</v>
      </c>
      <c r="C26" s="19">
        <f t="shared" si="15"/>
        <v>0</v>
      </c>
      <c r="D26" s="19">
        <f t="shared" si="16"/>
        <v>0</v>
      </c>
      <c r="E26" s="19">
        <f t="shared" si="17"/>
        <v>0</v>
      </c>
      <c r="F26" s="19">
        <f>INT(VLOOKUP(Z26,主线配置!R:AF,14,FALSE)/VLOOKUP(1,映射表!B:C,2,FALSE)*VLOOKUP(X26,映射表!B:C,2,FALSE))</f>
        <v>176834</v>
      </c>
      <c r="G26" s="19">
        <f>INT(VLOOKUP(Z26,主线配置!R:AF,12,FALSE)/VLOOKUP(1,映射表!B:C,2,FALSE)*VLOOKUP(X26,映射表!B:C,2,FALSE))</f>
        <v>1763</v>
      </c>
      <c r="H26" s="19">
        <f t="shared" si="1"/>
        <v>0</v>
      </c>
      <c r="I26" s="19">
        <f>INT(VLOOKUP(Z26,主线配置!R:AF,13,FALSE)/VLOOKUP(1,映射表!B:C,2,FALSE)*VLOOKUP(X26,映射表!B:C,2,FALSE))</f>
        <v>1763</v>
      </c>
      <c r="J26" s="19">
        <f t="shared" si="1"/>
        <v>0</v>
      </c>
      <c r="K26" s="19">
        <f t="shared" si="1"/>
        <v>100</v>
      </c>
      <c r="L26" s="19">
        <f t="shared" si="18"/>
        <v>0</v>
      </c>
      <c r="M26" s="19">
        <f t="shared" si="19"/>
        <v>0</v>
      </c>
      <c r="N26" s="19">
        <f t="shared" si="20"/>
        <v>95</v>
      </c>
      <c r="O26" s="19">
        <f t="shared" si="21"/>
        <v>0</v>
      </c>
      <c r="P26" s="19">
        <f t="shared" si="22"/>
        <v>0</v>
      </c>
      <c r="Q26" s="19">
        <f t="shared" si="23"/>
        <v>0</v>
      </c>
      <c r="R26" s="19">
        <f t="shared" si="24"/>
        <v>0</v>
      </c>
      <c r="S26" s="19">
        <f t="shared" si="25"/>
        <v>0</v>
      </c>
      <c r="T26" s="19">
        <f t="shared" si="26"/>
        <v>0</v>
      </c>
      <c r="U26" s="19">
        <f t="shared" si="27"/>
        <v>0</v>
      </c>
      <c r="V26" s="19">
        <f t="shared" si="28"/>
        <v>0</v>
      </c>
      <c r="W26" s="19">
        <f>VLOOKUP(Z26,主线配置!F:G,2,FALSE)</f>
        <v>3010001</v>
      </c>
      <c r="X26" s="19">
        <f t="shared" si="12"/>
        <v>22</v>
      </c>
      <c r="Y26" s="11" t="str">
        <f>VLOOKUP(Z26,主线配置!H:I,2,FALSE)</f>
        <v>狂暴莉莉丝</v>
      </c>
      <c r="Z26" s="11">
        <f t="shared" si="29"/>
        <v>1</v>
      </c>
      <c r="AA26" s="11">
        <v>22</v>
      </c>
    </row>
    <row r="27" spans="1:27" s="11" customFormat="1" x14ac:dyDescent="0.15">
      <c r="A27" s="19">
        <f t="shared" si="13"/>
        <v>3010023</v>
      </c>
      <c r="B27" s="19">
        <f t="shared" si="14"/>
        <v>0</v>
      </c>
      <c r="C27" s="19">
        <f t="shared" si="15"/>
        <v>0</v>
      </c>
      <c r="D27" s="19">
        <f t="shared" si="16"/>
        <v>0</v>
      </c>
      <c r="E27" s="19">
        <f t="shared" si="17"/>
        <v>0</v>
      </c>
      <c r="F27" s="19">
        <f>INT(VLOOKUP(Z27,主线配置!R:AF,14,FALSE)/VLOOKUP(1,映射表!B:C,2,FALSE)*VLOOKUP(X27,映射表!B:C,2,FALSE))</f>
        <v>191705</v>
      </c>
      <c r="G27" s="19">
        <f>INT(VLOOKUP(Z27,主线配置!R:AF,12,FALSE)/VLOOKUP(1,映射表!B:C,2,FALSE)*VLOOKUP(X27,映射表!B:C,2,FALSE))</f>
        <v>1912</v>
      </c>
      <c r="H27" s="19">
        <f t="shared" si="1"/>
        <v>0</v>
      </c>
      <c r="I27" s="19">
        <f>INT(VLOOKUP(Z27,主线配置!R:AF,13,FALSE)/VLOOKUP(1,映射表!B:C,2,FALSE)*VLOOKUP(X27,映射表!B:C,2,FALSE))</f>
        <v>1912</v>
      </c>
      <c r="J27" s="19">
        <f t="shared" si="1"/>
        <v>0</v>
      </c>
      <c r="K27" s="19">
        <f t="shared" si="1"/>
        <v>100</v>
      </c>
      <c r="L27" s="19">
        <f t="shared" si="18"/>
        <v>0</v>
      </c>
      <c r="M27" s="19">
        <f t="shared" si="19"/>
        <v>0</v>
      </c>
      <c r="N27" s="19">
        <f t="shared" si="20"/>
        <v>95</v>
      </c>
      <c r="O27" s="19">
        <f t="shared" si="21"/>
        <v>0</v>
      </c>
      <c r="P27" s="19">
        <f t="shared" si="22"/>
        <v>0</v>
      </c>
      <c r="Q27" s="19">
        <f t="shared" si="23"/>
        <v>0</v>
      </c>
      <c r="R27" s="19">
        <f t="shared" si="24"/>
        <v>0</v>
      </c>
      <c r="S27" s="19">
        <f t="shared" si="25"/>
        <v>0</v>
      </c>
      <c r="T27" s="19">
        <f t="shared" si="26"/>
        <v>0</v>
      </c>
      <c r="U27" s="19">
        <f t="shared" si="27"/>
        <v>0</v>
      </c>
      <c r="V27" s="19">
        <f t="shared" si="28"/>
        <v>0</v>
      </c>
      <c r="W27" s="19">
        <f>VLOOKUP(Z27,主线配置!F:G,2,FALSE)</f>
        <v>3010001</v>
      </c>
      <c r="X27" s="19">
        <f t="shared" si="12"/>
        <v>23</v>
      </c>
      <c r="Y27" s="11" t="str">
        <f>VLOOKUP(Z27,主线配置!H:I,2,FALSE)</f>
        <v>狂暴莉莉丝</v>
      </c>
      <c r="Z27" s="11">
        <f t="shared" si="29"/>
        <v>1</v>
      </c>
      <c r="AA27" s="11">
        <v>23</v>
      </c>
    </row>
    <row r="28" spans="1:27" s="11" customFormat="1" x14ac:dyDescent="0.15">
      <c r="A28" s="19">
        <f t="shared" si="13"/>
        <v>3010024</v>
      </c>
      <c r="B28" s="19">
        <f t="shared" si="14"/>
        <v>0</v>
      </c>
      <c r="C28" s="19">
        <f t="shared" si="15"/>
        <v>0</v>
      </c>
      <c r="D28" s="19">
        <f t="shared" si="16"/>
        <v>0</v>
      </c>
      <c r="E28" s="19">
        <f t="shared" si="17"/>
        <v>0</v>
      </c>
      <c r="F28" s="19">
        <f>INT(VLOOKUP(Z28,主线配置!R:AF,14,FALSE)/VLOOKUP(1,映射表!B:C,2,FALSE)*VLOOKUP(X28,映射表!B:C,2,FALSE))</f>
        <v>207648</v>
      </c>
      <c r="G28" s="19">
        <f>INT(VLOOKUP(Z28,主线配置!R:AF,12,FALSE)/VLOOKUP(1,映射表!B:C,2,FALSE)*VLOOKUP(X28,映射表!B:C,2,FALSE))</f>
        <v>2071</v>
      </c>
      <c r="H28" s="19">
        <f t="shared" si="1"/>
        <v>0</v>
      </c>
      <c r="I28" s="19">
        <f>INT(VLOOKUP(Z28,主线配置!R:AF,13,FALSE)/VLOOKUP(1,映射表!B:C,2,FALSE)*VLOOKUP(X28,映射表!B:C,2,FALSE))</f>
        <v>2071</v>
      </c>
      <c r="J28" s="19">
        <f t="shared" si="1"/>
        <v>0</v>
      </c>
      <c r="K28" s="19">
        <f t="shared" si="1"/>
        <v>100</v>
      </c>
      <c r="L28" s="19">
        <f t="shared" si="18"/>
        <v>0</v>
      </c>
      <c r="M28" s="19">
        <f t="shared" si="19"/>
        <v>0</v>
      </c>
      <c r="N28" s="19">
        <f t="shared" si="20"/>
        <v>95</v>
      </c>
      <c r="O28" s="19">
        <f t="shared" si="21"/>
        <v>0</v>
      </c>
      <c r="P28" s="19">
        <f t="shared" si="22"/>
        <v>0</v>
      </c>
      <c r="Q28" s="19">
        <f t="shared" si="23"/>
        <v>0</v>
      </c>
      <c r="R28" s="19">
        <f t="shared" si="24"/>
        <v>0</v>
      </c>
      <c r="S28" s="19">
        <f t="shared" si="25"/>
        <v>0</v>
      </c>
      <c r="T28" s="19">
        <f t="shared" si="26"/>
        <v>0</v>
      </c>
      <c r="U28" s="19">
        <f t="shared" si="27"/>
        <v>0</v>
      </c>
      <c r="V28" s="19">
        <f t="shared" si="28"/>
        <v>0</v>
      </c>
      <c r="W28" s="19">
        <f>VLOOKUP(Z28,主线配置!F:G,2,FALSE)</f>
        <v>3010001</v>
      </c>
      <c r="X28" s="19">
        <f t="shared" si="12"/>
        <v>24</v>
      </c>
      <c r="Y28" s="11" t="str">
        <f>VLOOKUP(Z28,主线配置!H:I,2,FALSE)</f>
        <v>狂暴莉莉丝</v>
      </c>
      <c r="Z28" s="11">
        <f t="shared" si="29"/>
        <v>1</v>
      </c>
      <c r="AA28" s="11">
        <v>24</v>
      </c>
    </row>
    <row r="29" spans="1:27" s="11" customFormat="1" x14ac:dyDescent="0.15">
      <c r="A29" s="19">
        <f t="shared" si="13"/>
        <v>3010025</v>
      </c>
      <c r="B29" s="19">
        <f t="shared" si="14"/>
        <v>0</v>
      </c>
      <c r="C29" s="19">
        <f t="shared" si="15"/>
        <v>0</v>
      </c>
      <c r="D29" s="19">
        <f t="shared" si="16"/>
        <v>0</v>
      </c>
      <c r="E29" s="19">
        <f t="shared" si="17"/>
        <v>0</v>
      </c>
      <c r="F29" s="19">
        <f>INT(VLOOKUP(Z29,主线配置!R:AF,14,FALSE)/VLOOKUP(1,映射表!B:C,2,FALSE)*VLOOKUP(X29,映射表!B:C,2,FALSE))</f>
        <v>224738</v>
      </c>
      <c r="G29" s="19">
        <f>INT(VLOOKUP(Z29,主线配置!R:AF,12,FALSE)/VLOOKUP(1,映射表!B:C,2,FALSE)*VLOOKUP(X29,映射表!B:C,2,FALSE))</f>
        <v>2241</v>
      </c>
      <c r="H29" s="19">
        <f t="shared" si="1"/>
        <v>0</v>
      </c>
      <c r="I29" s="19">
        <f>INT(VLOOKUP(Z29,主线配置!R:AF,13,FALSE)/VLOOKUP(1,映射表!B:C,2,FALSE)*VLOOKUP(X29,映射表!B:C,2,FALSE))</f>
        <v>2241</v>
      </c>
      <c r="J29" s="19">
        <f t="shared" si="1"/>
        <v>0</v>
      </c>
      <c r="K29" s="19">
        <f t="shared" si="1"/>
        <v>100</v>
      </c>
      <c r="L29" s="19">
        <f t="shared" si="18"/>
        <v>0</v>
      </c>
      <c r="M29" s="19">
        <f t="shared" si="19"/>
        <v>0</v>
      </c>
      <c r="N29" s="19">
        <f t="shared" si="20"/>
        <v>95</v>
      </c>
      <c r="O29" s="19">
        <f t="shared" si="21"/>
        <v>0</v>
      </c>
      <c r="P29" s="19">
        <f t="shared" si="22"/>
        <v>0</v>
      </c>
      <c r="Q29" s="19">
        <f t="shared" si="23"/>
        <v>0</v>
      </c>
      <c r="R29" s="19">
        <f t="shared" si="24"/>
        <v>0</v>
      </c>
      <c r="S29" s="19">
        <f t="shared" si="25"/>
        <v>0</v>
      </c>
      <c r="T29" s="19">
        <f t="shared" si="26"/>
        <v>0</v>
      </c>
      <c r="U29" s="19">
        <f t="shared" si="27"/>
        <v>0</v>
      </c>
      <c r="V29" s="19">
        <f t="shared" si="28"/>
        <v>0</v>
      </c>
      <c r="W29" s="19">
        <f>VLOOKUP(Z29,主线配置!F:G,2,FALSE)</f>
        <v>3010001</v>
      </c>
      <c r="X29" s="19">
        <f t="shared" si="12"/>
        <v>25</v>
      </c>
      <c r="Y29" s="11" t="str">
        <f>VLOOKUP(Z29,主线配置!H:I,2,FALSE)</f>
        <v>狂暴莉莉丝</v>
      </c>
      <c r="Z29" s="11">
        <f t="shared" si="29"/>
        <v>1</v>
      </c>
      <c r="AA29" s="11">
        <v>25</v>
      </c>
    </row>
    <row r="30" spans="1:27" s="11" customFormat="1" x14ac:dyDescent="0.15">
      <c r="A30" s="19">
        <f t="shared" si="13"/>
        <v>3010026</v>
      </c>
      <c r="B30" s="19">
        <f t="shared" si="14"/>
        <v>0</v>
      </c>
      <c r="C30" s="19">
        <f t="shared" si="15"/>
        <v>0</v>
      </c>
      <c r="D30" s="19">
        <f t="shared" si="16"/>
        <v>0</v>
      </c>
      <c r="E30" s="19">
        <f t="shared" si="17"/>
        <v>0</v>
      </c>
      <c r="F30" s="19">
        <f>INT(VLOOKUP(Z30,主线配置!R:AF,14,FALSE)/VLOOKUP(1,映射表!B:C,2,FALSE)*VLOOKUP(X30,映射表!B:C,2,FALSE))</f>
        <v>243059</v>
      </c>
      <c r="G30" s="19">
        <f>INT(VLOOKUP(Z30,主线配置!R:AF,12,FALSE)/VLOOKUP(1,映射表!B:C,2,FALSE)*VLOOKUP(X30,映射表!B:C,2,FALSE))</f>
        <v>2424</v>
      </c>
      <c r="H30" s="19">
        <f t="shared" si="1"/>
        <v>0</v>
      </c>
      <c r="I30" s="19">
        <f>INT(VLOOKUP(Z30,主线配置!R:AF,13,FALSE)/VLOOKUP(1,映射表!B:C,2,FALSE)*VLOOKUP(X30,映射表!B:C,2,FALSE))</f>
        <v>2424</v>
      </c>
      <c r="J30" s="19">
        <f t="shared" si="1"/>
        <v>0</v>
      </c>
      <c r="K30" s="19">
        <f t="shared" si="1"/>
        <v>100</v>
      </c>
      <c r="L30" s="19">
        <f t="shared" si="18"/>
        <v>0</v>
      </c>
      <c r="M30" s="19">
        <f t="shared" si="19"/>
        <v>0</v>
      </c>
      <c r="N30" s="19">
        <f t="shared" si="20"/>
        <v>95</v>
      </c>
      <c r="O30" s="19">
        <f t="shared" si="21"/>
        <v>0</v>
      </c>
      <c r="P30" s="19">
        <f t="shared" si="22"/>
        <v>0</v>
      </c>
      <c r="Q30" s="19">
        <f t="shared" si="23"/>
        <v>0</v>
      </c>
      <c r="R30" s="19">
        <f t="shared" si="24"/>
        <v>0</v>
      </c>
      <c r="S30" s="19">
        <f t="shared" si="25"/>
        <v>0</v>
      </c>
      <c r="T30" s="19">
        <f t="shared" si="26"/>
        <v>0</v>
      </c>
      <c r="U30" s="19">
        <f t="shared" si="27"/>
        <v>0</v>
      </c>
      <c r="V30" s="19">
        <f t="shared" si="28"/>
        <v>0</v>
      </c>
      <c r="W30" s="19">
        <f>VLOOKUP(Z30,主线配置!F:G,2,FALSE)</f>
        <v>3010001</v>
      </c>
      <c r="X30" s="19">
        <f t="shared" si="12"/>
        <v>26</v>
      </c>
      <c r="Y30" s="11" t="str">
        <f>VLOOKUP(Z30,主线配置!H:I,2,FALSE)</f>
        <v>狂暴莉莉丝</v>
      </c>
      <c r="Z30" s="11">
        <f t="shared" si="29"/>
        <v>1</v>
      </c>
      <c r="AA30" s="11">
        <v>26</v>
      </c>
    </row>
    <row r="31" spans="1:27" s="11" customFormat="1" x14ac:dyDescent="0.15">
      <c r="A31" s="19">
        <f t="shared" si="13"/>
        <v>3010027</v>
      </c>
      <c r="B31" s="19">
        <f t="shared" si="14"/>
        <v>0</v>
      </c>
      <c r="C31" s="19">
        <f t="shared" si="15"/>
        <v>0</v>
      </c>
      <c r="D31" s="19">
        <f t="shared" si="16"/>
        <v>0</v>
      </c>
      <c r="E31" s="19">
        <f t="shared" si="17"/>
        <v>0</v>
      </c>
      <c r="F31" s="19">
        <f>INT(VLOOKUP(Z31,主线配置!R:AF,14,FALSE)/VLOOKUP(1,映射表!B:C,2,FALSE)*VLOOKUP(X31,映射表!B:C,2,FALSE))</f>
        <v>262699</v>
      </c>
      <c r="G31" s="19">
        <f>INT(VLOOKUP(Z31,主线配置!R:AF,12,FALSE)/VLOOKUP(1,映射表!B:C,2,FALSE)*VLOOKUP(X31,映射表!B:C,2,FALSE))</f>
        <v>2620</v>
      </c>
      <c r="H31" s="19">
        <f t="shared" si="1"/>
        <v>0</v>
      </c>
      <c r="I31" s="19">
        <f>INT(VLOOKUP(Z31,主线配置!R:AF,13,FALSE)/VLOOKUP(1,映射表!B:C,2,FALSE)*VLOOKUP(X31,映射表!B:C,2,FALSE))</f>
        <v>2620</v>
      </c>
      <c r="J31" s="19">
        <f t="shared" si="1"/>
        <v>0</v>
      </c>
      <c r="K31" s="19">
        <f t="shared" si="1"/>
        <v>100</v>
      </c>
      <c r="L31" s="19">
        <f t="shared" si="18"/>
        <v>0</v>
      </c>
      <c r="M31" s="19">
        <f t="shared" si="19"/>
        <v>0</v>
      </c>
      <c r="N31" s="19">
        <f t="shared" si="20"/>
        <v>95</v>
      </c>
      <c r="O31" s="19">
        <f t="shared" si="21"/>
        <v>0</v>
      </c>
      <c r="P31" s="19">
        <f t="shared" si="22"/>
        <v>0</v>
      </c>
      <c r="Q31" s="19">
        <f t="shared" si="23"/>
        <v>0</v>
      </c>
      <c r="R31" s="19">
        <f t="shared" si="24"/>
        <v>0</v>
      </c>
      <c r="S31" s="19">
        <f t="shared" si="25"/>
        <v>0</v>
      </c>
      <c r="T31" s="19">
        <f t="shared" si="26"/>
        <v>0</v>
      </c>
      <c r="U31" s="19">
        <f t="shared" si="27"/>
        <v>0</v>
      </c>
      <c r="V31" s="19">
        <f t="shared" si="28"/>
        <v>0</v>
      </c>
      <c r="W31" s="19">
        <f>VLOOKUP(Z31,主线配置!F:G,2,FALSE)</f>
        <v>3010001</v>
      </c>
      <c r="X31" s="19">
        <f t="shared" si="12"/>
        <v>27</v>
      </c>
      <c r="Y31" s="11" t="str">
        <f>VLOOKUP(Z31,主线配置!H:I,2,FALSE)</f>
        <v>狂暴莉莉丝</v>
      </c>
      <c r="Z31" s="11">
        <f t="shared" si="29"/>
        <v>1</v>
      </c>
      <c r="AA31" s="11">
        <v>27</v>
      </c>
    </row>
    <row r="32" spans="1:27" s="11" customFormat="1" x14ac:dyDescent="0.15">
      <c r="A32" s="19">
        <f t="shared" si="13"/>
        <v>3010028</v>
      </c>
      <c r="B32" s="19">
        <f t="shared" si="14"/>
        <v>0</v>
      </c>
      <c r="C32" s="19">
        <f t="shared" si="15"/>
        <v>0</v>
      </c>
      <c r="D32" s="19">
        <f t="shared" si="16"/>
        <v>0</v>
      </c>
      <c r="E32" s="19">
        <f t="shared" si="17"/>
        <v>0</v>
      </c>
      <c r="F32" s="19">
        <f>INT(VLOOKUP(Z32,主线配置!R:AF,14,FALSE)/VLOOKUP(1,映射表!B:C,2,FALSE)*VLOOKUP(X32,映射表!B:C,2,FALSE))</f>
        <v>283753</v>
      </c>
      <c r="G32" s="19">
        <f>INT(VLOOKUP(Z32,主线配置!R:AF,12,FALSE)/VLOOKUP(1,映射表!B:C,2,FALSE)*VLOOKUP(X32,映射表!B:C,2,FALSE))</f>
        <v>2830</v>
      </c>
      <c r="H32" s="19">
        <f t="shared" si="1"/>
        <v>0</v>
      </c>
      <c r="I32" s="19">
        <f>INT(VLOOKUP(Z32,主线配置!R:AF,13,FALSE)/VLOOKUP(1,映射表!B:C,2,FALSE)*VLOOKUP(X32,映射表!B:C,2,FALSE))</f>
        <v>2830</v>
      </c>
      <c r="J32" s="19">
        <f t="shared" si="1"/>
        <v>0</v>
      </c>
      <c r="K32" s="19">
        <f t="shared" si="1"/>
        <v>100</v>
      </c>
      <c r="L32" s="19">
        <f t="shared" si="18"/>
        <v>0</v>
      </c>
      <c r="M32" s="19">
        <f t="shared" si="19"/>
        <v>0</v>
      </c>
      <c r="N32" s="19">
        <f t="shared" si="20"/>
        <v>95</v>
      </c>
      <c r="O32" s="19">
        <f t="shared" si="21"/>
        <v>0</v>
      </c>
      <c r="P32" s="19">
        <f t="shared" si="22"/>
        <v>0</v>
      </c>
      <c r="Q32" s="19">
        <f t="shared" si="23"/>
        <v>0</v>
      </c>
      <c r="R32" s="19">
        <f t="shared" si="24"/>
        <v>0</v>
      </c>
      <c r="S32" s="19">
        <f t="shared" si="25"/>
        <v>0</v>
      </c>
      <c r="T32" s="19">
        <f t="shared" si="26"/>
        <v>0</v>
      </c>
      <c r="U32" s="19">
        <f t="shared" si="27"/>
        <v>0</v>
      </c>
      <c r="V32" s="19">
        <f t="shared" si="28"/>
        <v>0</v>
      </c>
      <c r="W32" s="19">
        <f>VLOOKUP(Z32,主线配置!F:G,2,FALSE)</f>
        <v>3010001</v>
      </c>
      <c r="X32" s="19">
        <f t="shared" si="12"/>
        <v>28</v>
      </c>
      <c r="Y32" s="11" t="str">
        <f>VLOOKUP(Z32,主线配置!H:I,2,FALSE)</f>
        <v>狂暴莉莉丝</v>
      </c>
      <c r="Z32" s="11">
        <f t="shared" si="29"/>
        <v>1</v>
      </c>
      <c r="AA32" s="11">
        <v>28</v>
      </c>
    </row>
    <row r="33" spans="1:27" s="11" customFormat="1" x14ac:dyDescent="0.15">
      <c r="A33" s="19">
        <f t="shared" si="13"/>
        <v>3010029</v>
      </c>
      <c r="B33" s="19">
        <f t="shared" si="14"/>
        <v>0</v>
      </c>
      <c r="C33" s="19">
        <f t="shared" si="15"/>
        <v>0</v>
      </c>
      <c r="D33" s="19">
        <f t="shared" si="16"/>
        <v>0</v>
      </c>
      <c r="E33" s="19">
        <f t="shared" si="17"/>
        <v>0</v>
      </c>
      <c r="F33" s="19">
        <f>INT(VLOOKUP(Z33,主线配置!R:AF,14,FALSE)/VLOOKUP(1,映射表!B:C,2,FALSE)*VLOOKUP(X33,映射表!B:C,2,FALSE))</f>
        <v>306324</v>
      </c>
      <c r="G33" s="19">
        <f>INT(VLOOKUP(Z33,主线配置!R:AF,12,FALSE)/VLOOKUP(1,映射表!B:C,2,FALSE)*VLOOKUP(X33,映射表!B:C,2,FALSE))</f>
        <v>3055</v>
      </c>
      <c r="H33" s="19">
        <f t="shared" si="1"/>
        <v>0</v>
      </c>
      <c r="I33" s="19">
        <f>INT(VLOOKUP(Z33,主线配置!R:AF,13,FALSE)/VLOOKUP(1,映射表!B:C,2,FALSE)*VLOOKUP(X33,映射表!B:C,2,FALSE))</f>
        <v>3055</v>
      </c>
      <c r="J33" s="19">
        <f t="shared" si="1"/>
        <v>0</v>
      </c>
      <c r="K33" s="19">
        <f t="shared" si="1"/>
        <v>100</v>
      </c>
      <c r="L33" s="19">
        <f t="shared" si="18"/>
        <v>0</v>
      </c>
      <c r="M33" s="19">
        <f t="shared" si="19"/>
        <v>0</v>
      </c>
      <c r="N33" s="19">
        <f t="shared" si="20"/>
        <v>95</v>
      </c>
      <c r="O33" s="19">
        <f t="shared" si="21"/>
        <v>0</v>
      </c>
      <c r="P33" s="19">
        <f t="shared" si="22"/>
        <v>0</v>
      </c>
      <c r="Q33" s="19">
        <f t="shared" si="23"/>
        <v>0</v>
      </c>
      <c r="R33" s="19">
        <f t="shared" si="24"/>
        <v>0</v>
      </c>
      <c r="S33" s="19">
        <f t="shared" si="25"/>
        <v>0</v>
      </c>
      <c r="T33" s="19">
        <f t="shared" si="26"/>
        <v>0</v>
      </c>
      <c r="U33" s="19">
        <f t="shared" si="27"/>
        <v>0</v>
      </c>
      <c r="V33" s="19">
        <f t="shared" si="28"/>
        <v>0</v>
      </c>
      <c r="W33" s="19">
        <f>VLOOKUP(Z33,主线配置!F:G,2,FALSE)</f>
        <v>3010001</v>
      </c>
      <c r="X33" s="19">
        <f t="shared" si="12"/>
        <v>29</v>
      </c>
      <c r="Y33" s="11" t="str">
        <f>VLOOKUP(Z33,主线配置!H:I,2,FALSE)</f>
        <v>狂暴莉莉丝</v>
      </c>
      <c r="Z33" s="11">
        <f t="shared" si="29"/>
        <v>1</v>
      </c>
      <c r="AA33" s="11">
        <v>29</v>
      </c>
    </row>
    <row r="34" spans="1:27" s="11" customFormat="1" x14ac:dyDescent="0.15">
      <c r="A34" s="19">
        <f t="shared" si="13"/>
        <v>3010030</v>
      </c>
      <c r="B34" s="19">
        <f t="shared" si="14"/>
        <v>0</v>
      </c>
      <c r="C34" s="19">
        <f t="shared" si="15"/>
        <v>0</v>
      </c>
      <c r="D34" s="19">
        <f t="shared" si="16"/>
        <v>0</v>
      </c>
      <c r="E34" s="19">
        <f t="shared" si="17"/>
        <v>0</v>
      </c>
      <c r="F34" s="19">
        <f>INT(VLOOKUP(Z34,主线配置!R:AF,14,FALSE)/VLOOKUP(1,映射表!B:C,2,FALSE)*VLOOKUP(X34,映射表!B:C,2,FALSE))</f>
        <v>330519</v>
      </c>
      <c r="G34" s="19">
        <f>INT(VLOOKUP(Z34,主线配置!R:AF,12,FALSE)/VLOOKUP(1,映射表!B:C,2,FALSE)*VLOOKUP(X34,映射表!B:C,2,FALSE))</f>
        <v>3296</v>
      </c>
      <c r="H34" s="19">
        <f t="shared" si="1"/>
        <v>0</v>
      </c>
      <c r="I34" s="19">
        <f>INT(VLOOKUP(Z34,主线配置!R:AF,13,FALSE)/VLOOKUP(1,映射表!B:C,2,FALSE)*VLOOKUP(X34,映射表!B:C,2,FALSE))</f>
        <v>3296</v>
      </c>
      <c r="J34" s="19">
        <f t="shared" si="1"/>
        <v>0</v>
      </c>
      <c r="K34" s="19">
        <f t="shared" si="1"/>
        <v>100</v>
      </c>
      <c r="L34" s="19">
        <f t="shared" si="18"/>
        <v>0</v>
      </c>
      <c r="M34" s="19">
        <f t="shared" si="19"/>
        <v>0</v>
      </c>
      <c r="N34" s="19">
        <f t="shared" si="20"/>
        <v>95</v>
      </c>
      <c r="O34" s="19">
        <f t="shared" si="21"/>
        <v>0</v>
      </c>
      <c r="P34" s="19">
        <f t="shared" si="22"/>
        <v>0</v>
      </c>
      <c r="Q34" s="19">
        <f t="shared" si="23"/>
        <v>0</v>
      </c>
      <c r="R34" s="19">
        <f t="shared" si="24"/>
        <v>0</v>
      </c>
      <c r="S34" s="19">
        <f t="shared" si="25"/>
        <v>0</v>
      </c>
      <c r="T34" s="19">
        <f t="shared" si="26"/>
        <v>0</v>
      </c>
      <c r="U34" s="19">
        <f t="shared" si="27"/>
        <v>0</v>
      </c>
      <c r="V34" s="19">
        <f t="shared" si="28"/>
        <v>0</v>
      </c>
      <c r="W34" s="19">
        <f>VLOOKUP(Z34,主线配置!F:G,2,FALSE)</f>
        <v>3010001</v>
      </c>
      <c r="X34" s="19">
        <f t="shared" si="12"/>
        <v>30</v>
      </c>
      <c r="Y34" s="11" t="str">
        <f>VLOOKUP(Z34,主线配置!H:I,2,FALSE)</f>
        <v>狂暴莉莉丝</v>
      </c>
      <c r="Z34" s="11">
        <f t="shared" si="29"/>
        <v>1</v>
      </c>
      <c r="AA34" s="11">
        <v>30</v>
      </c>
    </row>
    <row r="35" spans="1:27" s="11" customFormat="1" x14ac:dyDescent="0.15">
      <c r="A35" s="19">
        <f t="shared" si="13"/>
        <v>3010031</v>
      </c>
      <c r="B35" s="19">
        <f t="shared" si="14"/>
        <v>0</v>
      </c>
      <c r="C35" s="19">
        <f t="shared" si="15"/>
        <v>0</v>
      </c>
      <c r="D35" s="19">
        <f t="shared" si="16"/>
        <v>0</v>
      </c>
      <c r="E35" s="19">
        <f t="shared" si="17"/>
        <v>0</v>
      </c>
      <c r="F35" s="19">
        <f>INT(VLOOKUP(Z35,主线配置!R:AF,14,FALSE)/VLOOKUP(1,映射表!B:C,2,FALSE)*VLOOKUP(X35,映射表!B:C,2,FALSE))</f>
        <v>356456</v>
      </c>
      <c r="G35" s="19">
        <f>INT(VLOOKUP(Z35,主线配置!R:AF,12,FALSE)/VLOOKUP(1,映射表!B:C,2,FALSE)*VLOOKUP(X35,映射表!B:C,2,FALSE))</f>
        <v>3555</v>
      </c>
      <c r="H35" s="19">
        <f t="shared" si="1"/>
        <v>0</v>
      </c>
      <c r="I35" s="19">
        <f>INT(VLOOKUP(Z35,主线配置!R:AF,13,FALSE)/VLOOKUP(1,映射表!B:C,2,FALSE)*VLOOKUP(X35,映射表!B:C,2,FALSE))</f>
        <v>3555</v>
      </c>
      <c r="J35" s="19">
        <f t="shared" si="1"/>
        <v>0</v>
      </c>
      <c r="K35" s="19">
        <f t="shared" si="1"/>
        <v>100</v>
      </c>
      <c r="L35" s="19">
        <f t="shared" si="18"/>
        <v>0</v>
      </c>
      <c r="M35" s="19">
        <f t="shared" si="19"/>
        <v>0</v>
      </c>
      <c r="N35" s="19">
        <f t="shared" si="20"/>
        <v>95</v>
      </c>
      <c r="O35" s="19">
        <f t="shared" si="21"/>
        <v>0</v>
      </c>
      <c r="P35" s="19">
        <f t="shared" si="22"/>
        <v>0</v>
      </c>
      <c r="Q35" s="19">
        <f t="shared" si="23"/>
        <v>0</v>
      </c>
      <c r="R35" s="19">
        <f t="shared" si="24"/>
        <v>0</v>
      </c>
      <c r="S35" s="19">
        <f t="shared" si="25"/>
        <v>0</v>
      </c>
      <c r="T35" s="19">
        <f t="shared" si="26"/>
        <v>0</v>
      </c>
      <c r="U35" s="19">
        <f t="shared" si="27"/>
        <v>0</v>
      </c>
      <c r="V35" s="19">
        <f t="shared" si="28"/>
        <v>0</v>
      </c>
      <c r="W35" s="19">
        <f>VLOOKUP(Z35,主线配置!F:G,2,FALSE)</f>
        <v>3010001</v>
      </c>
      <c r="X35" s="19">
        <f t="shared" si="12"/>
        <v>31</v>
      </c>
      <c r="Y35" s="11" t="str">
        <f>VLOOKUP(Z35,主线配置!H:I,2,FALSE)</f>
        <v>狂暴莉莉丝</v>
      </c>
      <c r="Z35" s="11">
        <f t="shared" si="29"/>
        <v>1</v>
      </c>
      <c r="AA35" s="11">
        <v>31</v>
      </c>
    </row>
    <row r="36" spans="1:27" s="11" customFormat="1" x14ac:dyDescent="0.15">
      <c r="A36" s="19">
        <f t="shared" si="13"/>
        <v>3010032</v>
      </c>
      <c r="B36" s="19">
        <f t="shared" si="14"/>
        <v>0</v>
      </c>
      <c r="C36" s="19">
        <f t="shared" si="15"/>
        <v>0</v>
      </c>
      <c r="D36" s="19">
        <f t="shared" si="16"/>
        <v>0</v>
      </c>
      <c r="E36" s="19">
        <f t="shared" si="17"/>
        <v>0</v>
      </c>
      <c r="F36" s="19">
        <f>INT(VLOOKUP(Z36,主线配置!R:AF,14,FALSE)/VLOOKUP(1,映射表!B:C,2,FALSE)*VLOOKUP(X36,映射表!B:C,2,FALSE))</f>
        <v>384260</v>
      </c>
      <c r="G36" s="19">
        <f>INT(VLOOKUP(Z36,主线配置!R:AF,12,FALSE)/VLOOKUP(1,映射表!B:C,2,FALSE)*VLOOKUP(X36,映射表!B:C,2,FALSE))</f>
        <v>3832</v>
      </c>
      <c r="H36" s="19">
        <f t="shared" si="1"/>
        <v>0</v>
      </c>
      <c r="I36" s="19">
        <f>INT(VLOOKUP(Z36,主线配置!R:AF,13,FALSE)/VLOOKUP(1,映射表!B:C,2,FALSE)*VLOOKUP(X36,映射表!B:C,2,FALSE))</f>
        <v>3832</v>
      </c>
      <c r="J36" s="19">
        <f t="shared" si="1"/>
        <v>0</v>
      </c>
      <c r="K36" s="19">
        <f t="shared" si="1"/>
        <v>100</v>
      </c>
      <c r="L36" s="19">
        <f t="shared" si="18"/>
        <v>0</v>
      </c>
      <c r="M36" s="19">
        <f t="shared" si="19"/>
        <v>0</v>
      </c>
      <c r="N36" s="19">
        <f t="shared" si="20"/>
        <v>95</v>
      </c>
      <c r="O36" s="19">
        <f t="shared" si="21"/>
        <v>0</v>
      </c>
      <c r="P36" s="19">
        <f t="shared" si="22"/>
        <v>0</v>
      </c>
      <c r="Q36" s="19">
        <f t="shared" si="23"/>
        <v>0</v>
      </c>
      <c r="R36" s="19">
        <f t="shared" si="24"/>
        <v>0</v>
      </c>
      <c r="S36" s="19">
        <f t="shared" si="25"/>
        <v>0</v>
      </c>
      <c r="T36" s="19">
        <f t="shared" si="26"/>
        <v>0</v>
      </c>
      <c r="U36" s="19">
        <f t="shared" si="27"/>
        <v>0</v>
      </c>
      <c r="V36" s="19">
        <f t="shared" si="28"/>
        <v>0</v>
      </c>
      <c r="W36" s="19">
        <f>VLOOKUP(Z36,主线配置!F:G,2,FALSE)</f>
        <v>3010001</v>
      </c>
      <c r="X36" s="19">
        <f t="shared" si="12"/>
        <v>32</v>
      </c>
      <c r="Y36" s="11" t="str">
        <f>VLOOKUP(Z36,主线配置!H:I,2,FALSE)</f>
        <v>狂暴莉莉丝</v>
      </c>
      <c r="Z36" s="11">
        <f t="shared" si="29"/>
        <v>1</v>
      </c>
      <c r="AA36" s="11">
        <v>32</v>
      </c>
    </row>
    <row r="37" spans="1:27" s="11" customFormat="1" x14ac:dyDescent="0.15">
      <c r="A37" s="19">
        <f t="shared" si="13"/>
        <v>3010033</v>
      </c>
      <c r="B37" s="19">
        <f t="shared" si="14"/>
        <v>0</v>
      </c>
      <c r="C37" s="19">
        <f t="shared" si="15"/>
        <v>0</v>
      </c>
      <c r="D37" s="19">
        <f t="shared" si="16"/>
        <v>0</v>
      </c>
      <c r="E37" s="19">
        <f t="shared" si="17"/>
        <v>0</v>
      </c>
      <c r="F37" s="19">
        <f>INT(VLOOKUP(Z37,主线配置!R:AF,14,FALSE)/VLOOKUP(1,映射表!B:C,2,FALSE)*VLOOKUP(X37,映射表!B:C,2,FALSE))</f>
        <v>414067</v>
      </c>
      <c r="G37" s="19">
        <f>INT(VLOOKUP(Z37,主线配置!R:AF,12,FALSE)/VLOOKUP(1,映射表!B:C,2,FALSE)*VLOOKUP(X37,映射表!B:C,2,FALSE))</f>
        <v>4129</v>
      </c>
      <c r="H37" s="19">
        <f t="shared" si="1"/>
        <v>0</v>
      </c>
      <c r="I37" s="19">
        <f>INT(VLOOKUP(Z37,主线配置!R:AF,13,FALSE)/VLOOKUP(1,映射表!B:C,2,FALSE)*VLOOKUP(X37,映射表!B:C,2,FALSE))</f>
        <v>4129</v>
      </c>
      <c r="J37" s="19">
        <f t="shared" si="1"/>
        <v>0</v>
      </c>
      <c r="K37" s="19">
        <f t="shared" si="1"/>
        <v>100</v>
      </c>
      <c r="L37" s="19">
        <f t="shared" si="18"/>
        <v>0</v>
      </c>
      <c r="M37" s="19">
        <f t="shared" si="19"/>
        <v>0</v>
      </c>
      <c r="N37" s="19">
        <f t="shared" si="20"/>
        <v>95</v>
      </c>
      <c r="O37" s="19">
        <f t="shared" si="21"/>
        <v>0</v>
      </c>
      <c r="P37" s="19">
        <f t="shared" si="22"/>
        <v>0</v>
      </c>
      <c r="Q37" s="19">
        <f t="shared" si="23"/>
        <v>0</v>
      </c>
      <c r="R37" s="19">
        <f t="shared" si="24"/>
        <v>0</v>
      </c>
      <c r="S37" s="19">
        <f t="shared" si="25"/>
        <v>0</v>
      </c>
      <c r="T37" s="19">
        <f t="shared" si="26"/>
        <v>0</v>
      </c>
      <c r="U37" s="19">
        <f t="shared" si="27"/>
        <v>0</v>
      </c>
      <c r="V37" s="19">
        <f t="shared" si="28"/>
        <v>0</v>
      </c>
      <c r="W37" s="19">
        <f>VLOOKUP(Z37,主线配置!F:G,2,FALSE)</f>
        <v>3010001</v>
      </c>
      <c r="X37" s="19">
        <f t="shared" si="12"/>
        <v>33</v>
      </c>
      <c r="Y37" s="11" t="str">
        <f>VLOOKUP(Z37,主线配置!H:I,2,FALSE)</f>
        <v>狂暴莉莉丝</v>
      </c>
      <c r="Z37" s="11">
        <f t="shared" si="29"/>
        <v>1</v>
      </c>
      <c r="AA37" s="11">
        <v>33</v>
      </c>
    </row>
    <row r="38" spans="1:27" s="11" customFormat="1" x14ac:dyDescent="0.15">
      <c r="A38" s="19">
        <f t="shared" si="13"/>
        <v>3010034</v>
      </c>
      <c r="B38" s="19">
        <f t="shared" si="14"/>
        <v>0</v>
      </c>
      <c r="C38" s="19">
        <f t="shared" si="15"/>
        <v>0</v>
      </c>
      <c r="D38" s="19">
        <f t="shared" si="16"/>
        <v>0</v>
      </c>
      <c r="E38" s="19">
        <f t="shared" si="17"/>
        <v>0</v>
      </c>
      <c r="F38" s="19">
        <f>INT(VLOOKUP(Z38,主线配置!R:AF,14,FALSE)/VLOOKUP(1,映射表!B:C,2,FALSE)*VLOOKUP(X38,映射表!B:C,2,FALSE))</f>
        <v>470798</v>
      </c>
      <c r="G38" s="19">
        <f>INT(VLOOKUP(Z38,主线配置!R:AF,12,FALSE)/VLOOKUP(1,映射表!B:C,2,FALSE)*VLOOKUP(X38,映射表!B:C,2,FALSE))</f>
        <v>4695</v>
      </c>
      <c r="H38" s="19">
        <f t="shared" si="1"/>
        <v>0</v>
      </c>
      <c r="I38" s="19">
        <f>INT(VLOOKUP(Z38,主线配置!R:AF,13,FALSE)/VLOOKUP(1,映射表!B:C,2,FALSE)*VLOOKUP(X38,映射表!B:C,2,FALSE))</f>
        <v>4695</v>
      </c>
      <c r="J38" s="19">
        <f t="shared" si="1"/>
        <v>0</v>
      </c>
      <c r="K38" s="19">
        <f t="shared" si="1"/>
        <v>100</v>
      </c>
      <c r="L38" s="19">
        <f t="shared" si="18"/>
        <v>0</v>
      </c>
      <c r="M38" s="19">
        <f t="shared" si="19"/>
        <v>0</v>
      </c>
      <c r="N38" s="19">
        <f t="shared" si="20"/>
        <v>95</v>
      </c>
      <c r="O38" s="19">
        <f t="shared" si="21"/>
        <v>0</v>
      </c>
      <c r="P38" s="19">
        <f t="shared" si="22"/>
        <v>0</v>
      </c>
      <c r="Q38" s="19">
        <f t="shared" si="23"/>
        <v>0</v>
      </c>
      <c r="R38" s="19">
        <f t="shared" si="24"/>
        <v>0</v>
      </c>
      <c r="S38" s="19">
        <f t="shared" si="25"/>
        <v>0</v>
      </c>
      <c r="T38" s="19">
        <f t="shared" si="26"/>
        <v>0</v>
      </c>
      <c r="U38" s="19">
        <f t="shared" si="27"/>
        <v>0</v>
      </c>
      <c r="V38" s="19">
        <f t="shared" si="28"/>
        <v>0</v>
      </c>
      <c r="W38" s="19">
        <f>VLOOKUP(Z38,主线配置!F:G,2,FALSE)</f>
        <v>3010001</v>
      </c>
      <c r="X38" s="19">
        <f t="shared" si="12"/>
        <v>34</v>
      </c>
      <c r="Y38" s="11" t="str">
        <f>VLOOKUP(Z38,主线配置!H:I,2,FALSE)</f>
        <v>狂暴莉莉丝</v>
      </c>
      <c r="Z38" s="11">
        <f t="shared" si="29"/>
        <v>1</v>
      </c>
      <c r="AA38" s="11">
        <v>34</v>
      </c>
    </row>
    <row r="39" spans="1:27" s="11" customFormat="1" x14ac:dyDescent="0.15">
      <c r="A39" s="19">
        <f t="shared" si="13"/>
        <v>3010035</v>
      </c>
      <c r="B39" s="19">
        <f t="shared" si="14"/>
        <v>0</v>
      </c>
      <c r="C39" s="19">
        <f t="shared" si="15"/>
        <v>0</v>
      </c>
      <c r="D39" s="19">
        <f t="shared" si="16"/>
        <v>0</v>
      </c>
      <c r="E39" s="19">
        <f t="shared" si="17"/>
        <v>0</v>
      </c>
      <c r="F39" s="19">
        <f>INT(VLOOKUP(Z39,主线配置!R:AF,14,FALSE)/VLOOKUP(1,映射表!B:C,2,FALSE)*VLOOKUP(X39,映射表!B:C,2,FALSE))</f>
        <v>559483</v>
      </c>
      <c r="G39" s="19">
        <f>INT(VLOOKUP(Z39,主线配置!R:AF,12,FALSE)/VLOOKUP(1,映射表!B:C,2,FALSE)*VLOOKUP(X39,映射表!B:C,2,FALSE))</f>
        <v>5580</v>
      </c>
      <c r="H39" s="19">
        <f t="shared" si="1"/>
        <v>0</v>
      </c>
      <c r="I39" s="19">
        <f>INT(VLOOKUP(Z39,主线配置!R:AF,13,FALSE)/VLOOKUP(1,映射表!B:C,2,FALSE)*VLOOKUP(X39,映射表!B:C,2,FALSE))</f>
        <v>5580</v>
      </c>
      <c r="J39" s="19">
        <f t="shared" si="1"/>
        <v>0</v>
      </c>
      <c r="K39" s="19">
        <f t="shared" si="1"/>
        <v>100</v>
      </c>
      <c r="L39" s="19">
        <f t="shared" si="18"/>
        <v>0</v>
      </c>
      <c r="M39" s="19">
        <f t="shared" si="19"/>
        <v>0</v>
      </c>
      <c r="N39" s="19">
        <f t="shared" si="20"/>
        <v>95</v>
      </c>
      <c r="O39" s="19">
        <f t="shared" si="21"/>
        <v>0</v>
      </c>
      <c r="P39" s="19">
        <f t="shared" si="22"/>
        <v>0</v>
      </c>
      <c r="Q39" s="19">
        <f t="shared" si="23"/>
        <v>0</v>
      </c>
      <c r="R39" s="19">
        <f t="shared" si="24"/>
        <v>0</v>
      </c>
      <c r="S39" s="19">
        <f t="shared" si="25"/>
        <v>0</v>
      </c>
      <c r="T39" s="19">
        <f t="shared" si="26"/>
        <v>0</v>
      </c>
      <c r="U39" s="19">
        <f t="shared" si="27"/>
        <v>0</v>
      </c>
      <c r="V39" s="19">
        <f t="shared" si="28"/>
        <v>0</v>
      </c>
      <c r="W39" s="19">
        <f>VLOOKUP(Z39,主线配置!F:G,2,FALSE)</f>
        <v>3010001</v>
      </c>
      <c r="X39" s="19">
        <f t="shared" si="12"/>
        <v>35</v>
      </c>
      <c r="Y39" s="11" t="str">
        <f>VLOOKUP(Z39,主线配置!H:I,2,FALSE)</f>
        <v>狂暴莉莉丝</v>
      </c>
      <c r="Z39" s="11">
        <f t="shared" si="29"/>
        <v>1</v>
      </c>
      <c r="AA39" s="11">
        <v>35</v>
      </c>
    </row>
    <row r="40" spans="1:27" s="11" customFormat="1" x14ac:dyDescent="0.15">
      <c r="A40" s="19">
        <f t="shared" si="13"/>
        <v>3010036</v>
      </c>
      <c r="B40" s="19">
        <f t="shared" si="14"/>
        <v>0</v>
      </c>
      <c r="C40" s="19">
        <f t="shared" si="15"/>
        <v>0</v>
      </c>
      <c r="D40" s="19">
        <f t="shared" si="16"/>
        <v>0</v>
      </c>
      <c r="E40" s="19">
        <f t="shared" si="17"/>
        <v>0</v>
      </c>
      <c r="F40" s="19">
        <f>INT(VLOOKUP(Z40,主线配置!R:AF,14,FALSE)/VLOOKUP(1,映射表!B:C,2,FALSE)*VLOOKUP(X40,映射表!B:C,2,FALSE))</f>
        <v>672875</v>
      </c>
      <c r="G40" s="19">
        <f>INT(VLOOKUP(Z40,主线配置!R:AF,12,FALSE)/VLOOKUP(1,映射表!B:C,2,FALSE)*VLOOKUP(X40,映射表!B:C,2,FALSE))</f>
        <v>6711</v>
      </c>
      <c r="H40" s="19">
        <f t="shared" si="1"/>
        <v>0</v>
      </c>
      <c r="I40" s="19">
        <f>INT(VLOOKUP(Z40,主线配置!R:AF,13,FALSE)/VLOOKUP(1,映射表!B:C,2,FALSE)*VLOOKUP(X40,映射表!B:C,2,FALSE))</f>
        <v>6711</v>
      </c>
      <c r="J40" s="19">
        <f t="shared" si="1"/>
        <v>0</v>
      </c>
      <c r="K40" s="19">
        <f t="shared" si="1"/>
        <v>100</v>
      </c>
      <c r="L40" s="19">
        <f t="shared" si="18"/>
        <v>0</v>
      </c>
      <c r="M40" s="19">
        <f t="shared" si="19"/>
        <v>0</v>
      </c>
      <c r="N40" s="19">
        <f t="shared" si="20"/>
        <v>95</v>
      </c>
      <c r="O40" s="19">
        <f t="shared" si="21"/>
        <v>0</v>
      </c>
      <c r="P40" s="19">
        <f t="shared" si="22"/>
        <v>0</v>
      </c>
      <c r="Q40" s="19">
        <f t="shared" si="23"/>
        <v>0</v>
      </c>
      <c r="R40" s="19">
        <f t="shared" si="24"/>
        <v>0</v>
      </c>
      <c r="S40" s="19">
        <f t="shared" si="25"/>
        <v>0</v>
      </c>
      <c r="T40" s="19">
        <f t="shared" si="26"/>
        <v>0</v>
      </c>
      <c r="U40" s="19">
        <f t="shared" si="27"/>
        <v>0</v>
      </c>
      <c r="V40" s="19">
        <f t="shared" si="28"/>
        <v>0</v>
      </c>
      <c r="W40" s="19">
        <f>VLOOKUP(Z40,主线配置!F:G,2,FALSE)</f>
        <v>3010001</v>
      </c>
      <c r="X40" s="19">
        <f t="shared" si="12"/>
        <v>36</v>
      </c>
      <c r="Y40" s="11" t="str">
        <f>VLOOKUP(Z40,主线配置!H:I,2,FALSE)</f>
        <v>狂暴莉莉丝</v>
      </c>
      <c r="Z40" s="11">
        <f t="shared" si="29"/>
        <v>1</v>
      </c>
      <c r="AA40" s="11">
        <v>36</v>
      </c>
    </row>
    <row r="41" spans="1:27" s="11" customFormat="1" x14ac:dyDescent="0.15">
      <c r="A41" s="19">
        <f t="shared" si="13"/>
        <v>3010037</v>
      </c>
      <c r="B41" s="19">
        <f t="shared" si="14"/>
        <v>0</v>
      </c>
      <c r="C41" s="19">
        <f t="shared" si="15"/>
        <v>0</v>
      </c>
      <c r="D41" s="19">
        <f t="shared" si="16"/>
        <v>0</v>
      </c>
      <c r="E41" s="19">
        <f t="shared" si="17"/>
        <v>0</v>
      </c>
      <c r="F41" s="19">
        <f>INT(VLOOKUP(Z41,主线配置!R:AF,14,FALSE)/VLOOKUP(1,映射表!B:C,2,FALSE)*VLOOKUP(X41,映射表!B:C,2,FALSE))</f>
        <v>800285</v>
      </c>
      <c r="G41" s="19">
        <f>INT(VLOOKUP(Z41,主线配置!R:AF,12,FALSE)/VLOOKUP(1,映射表!B:C,2,FALSE)*VLOOKUP(X41,映射表!B:C,2,FALSE))</f>
        <v>7981</v>
      </c>
      <c r="H41" s="19">
        <f t="shared" si="1"/>
        <v>0</v>
      </c>
      <c r="I41" s="19">
        <f>INT(VLOOKUP(Z41,主线配置!R:AF,13,FALSE)/VLOOKUP(1,映射表!B:C,2,FALSE)*VLOOKUP(X41,映射表!B:C,2,FALSE))</f>
        <v>7981</v>
      </c>
      <c r="J41" s="19">
        <f t="shared" si="1"/>
        <v>0</v>
      </c>
      <c r="K41" s="19">
        <f t="shared" si="1"/>
        <v>100</v>
      </c>
      <c r="L41" s="19">
        <f t="shared" si="18"/>
        <v>0</v>
      </c>
      <c r="M41" s="19">
        <f t="shared" si="19"/>
        <v>0</v>
      </c>
      <c r="N41" s="19">
        <f t="shared" si="20"/>
        <v>95</v>
      </c>
      <c r="O41" s="19">
        <f t="shared" si="21"/>
        <v>0</v>
      </c>
      <c r="P41" s="19">
        <f t="shared" si="22"/>
        <v>0</v>
      </c>
      <c r="Q41" s="19">
        <f t="shared" si="23"/>
        <v>0</v>
      </c>
      <c r="R41" s="19">
        <f t="shared" si="24"/>
        <v>0</v>
      </c>
      <c r="S41" s="19">
        <f t="shared" si="25"/>
        <v>0</v>
      </c>
      <c r="T41" s="19">
        <f t="shared" si="26"/>
        <v>0</v>
      </c>
      <c r="U41" s="19">
        <f t="shared" si="27"/>
        <v>0</v>
      </c>
      <c r="V41" s="19">
        <f t="shared" si="28"/>
        <v>0</v>
      </c>
      <c r="W41" s="19">
        <f>VLOOKUP(Z41,主线配置!F:G,2,FALSE)</f>
        <v>3010001</v>
      </c>
      <c r="X41" s="19">
        <f t="shared" si="12"/>
        <v>37</v>
      </c>
      <c r="Y41" s="11" t="str">
        <f>VLOOKUP(Z41,主线配置!H:I,2,FALSE)</f>
        <v>狂暴莉莉丝</v>
      </c>
      <c r="Z41" s="11">
        <f t="shared" si="29"/>
        <v>1</v>
      </c>
      <c r="AA41" s="11">
        <v>37</v>
      </c>
    </row>
    <row r="42" spans="1:27" s="11" customFormat="1" x14ac:dyDescent="0.15">
      <c r="A42" s="19">
        <f t="shared" si="13"/>
        <v>3010038</v>
      </c>
      <c r="B42" s="19">
        <f t="shared" si="14"/>
        <v>0</v>
      </c>
      <c r="C42" s="19">
        <f t="shared" si="15"/>
        <v>0</v>
      </c>
      <c r="D42" s="19">
        <f t="shared" si="16"/>
        <v>0</v>
      </c>
      <c r="E42" s="19">
        <f t="shared" si="17"/>
        <v>0</v>
      </c>
      <c r="F42" s="19">
        <f>INT(VLOOKUP(Z42,主线配置!R:AF,14,FALSE)/VLOOKUP(1,映射表!B:C,2,FALSE)*VLOOKUP(X42,映射表!B:C,2,FALSE))</f>
        <v>943117</v>
      </c>
      <c r="G42" s="19">
        <f>INT(VLOOKUP(Z42,主线配置!R:AF,12,FALSE)/VLOOKUP(1,映射表!B:C,2,FALSE)*VLOOKUP(X42,映射表!B:C,2,FALSE))</f>
        <v>9406</v>
      </c>
      <c r="H42" s="19">
        <f t="shared" si="1"/>
        <v>0</v>
      </c>
      <c r="I42" s="19">
        <f>INT(VLOOKUP(Z42,主线配置!R:AF,13,FALSE)/VLOOKUP(1,映射表!B:C,2,FALSE)*VLOOKUP(X42,映射表!B:C,2,FALSE))</f>
        <v>9406</v>
      </c>
      <c r="J42" s="19">
        <f t="shared" si="1"/>
        <v>0</v>
      </c>
      <c r="K42" s="19">
        <f t="shared" si="1"/>
        <v>100</v>
      </c>
      <c r="L42" s="19">
        <f t="shared" si="18"/>
        <v>0</v>
      </c>
      <c r="M42" s="19">
        <f t="shared" si="19"/>
        <v>0</v>
      </c>
      <c r="N42" s="19">
        <f t="shared" si="20"/>
        <v>95</v>
      </c>
      <c r="O42" s="19">
        <f t="shared" si="21"/>
        <v>0</v>
      </c>
      <c r="P42" s="19">
        <f t="shared" si="22"/>
        <v>0</v>
      </c>
      <c r="Q42" s="19">
        <f t="shared" si="23"/>
        <v>0</v>
      </c>
      <c r="R42" s="19">
        <f t="shared" si="24"/>
        <v>0</v>
      </c>
      <c r="S42" s="19">
        <f t="shared" si="25"/>
        <v>0</v>
      </c>
      <c r="T42" s="19">
        <f t="shared" si="26"/>
        <v>0</v>
      </c>
      <c r="U42" s="19">
        <f t="shared" si="27"/>
        <v>0</v>
      </c>
      <c r="V42" s="19">
        <f t="shared" si="28"/>
        <v>0</v>
      </c>
      <c r="W42" s="19">
        <f>VLOOKUP(Z42,主线配置!F:G,2,FALSE)</f>
        <v>3010001</v>
      </c>
      <c r="X42" s="19">
        <f t="shared" si="12"/>
        <v>38</v>
      </c>
      <c r="Y42" s="11" t="str">
        <f>VLOOKUP(Z42,主线配置!H:I,2,FALSE)</f>
        <v>狂暴莉莉丝</v>
      </c>
      <c r="Z42" s="11">
        <f t="shared" si="29"/>
        <v>1</v>
      </c>
      <c r="AA42" s="11">
        <v>38</v>
      </c>
    </row>
    <row r="43" spans="1:27" s="11" customFormat="1" x14ac:dyDescent="0.15">
      <c r="A43" s="19">
        <f t="shared" si="13"/>
        <v>3010039</v>
      </c>
      <c r="B43" s="19">
        <f t="shared" si="14"/>
        <v>0</v>
      </c>
      <c r="C43" s="19">
        <f t="shared" si="15"/>
        <v>0</v>
      </c>
      <c r="D43" s="19">
        <f t="shared" si="16"/>
        <v>0</v>
      </c>
      <c r="E43" s="19">
        <f t="shared" si="17"/>
        <v>0</v>
      </c>
      <c r="F43" s="19">
        <f>INT(VLOOKUP(Z43,主线配置!R:AF,14,FALSE)/VLOOKUP(1,映射表!B:C,2,FALSE)*VLOOKUP(X43,映射表!B:C,2,FALSE))</f>
        <v>1137834</v>
      </c>
      <c r="G43" s="19">
        <f>INT(VLOOKUP(Z43,主线配置!R:AF,12,FALSE)/VLOOKUP(1,映射表!B:C,2,FALSE)*VLOOKUP(X43,映射表!B:C,2,FALSE))</f>
        <v>11348</v>
      </c>
      <c r="H43" s="19">
        <f t="shared" si="1"/>
        <v>0</v>
      </c>
      <c r="I43" s="19">
        <f>INT(VLOOKUP(Z43,主线配置!R:AF,13,FALSE)/VLOOKUP(1,映射表!B:C,2,FALSE)*VLOOKUP(X43,映射表!B:C,2,FALSE))</f>
        <v>11348</v>
      </c>
      <c r="J43" s="19">
        <f t="shared" si="1"/>
        <v>0</v>
      </c>
      <c r="K43" s="19">
        <f t="shared" si="1"/>
        <v>100</v>
      </c>
      <c r="L43" s="19">
        <f t="shared" si="18"/>
        <v>0</v>
      </c>
      <c r="M43" s="19">
        <f t="shared" si="19"/>
        <v>0</v>
      </c>
      <c r="N43" s="19">
        <f t="shared" si="20"/>
        <v>95</v>
      </c>
      <c r="O43" s="19">
        <f t="shared" si="21"/>
        <v>0</v>
      </c>
      <c r="P43" s="19">
        <f t="shared" si="22"/>
        <v>0</v>
      </c>
      <c r="Q43" s="19">
        <f t="shared" si="23"/>
        <v>0</v>
      </c>
      <c r="R43" s="19">
        <f t="shared" si="24"/>
        <v>0</v>
      </c>
      <c r="S43" s="19">
        <f t="shared" si="25"/>
        <v>0</v>
      </c>
      <c r="T43" s="19">
        <f t="shared" si="26"/>
        <v>0</v>
      </c>
      <c r="U43" s="19">
        <f t="shared" si="27"/>
        <v>0</v>
      </c>
      <c r="V43" s="19">
        <f t="shared" si="28"/>
        <v>0</v>
      </c>
      <c r="W43" s="19">
        <f>VLOOKUP(Z43,主线配置!F:G,2,FALSE)</f>
        <v>3010001</v>
      </c>
      <c r="X43" s="19">
        <f t="shared" si="12"/>
        <v>39</v>
      </c>
      <c r="Y43" s="11" t="str">
        <f>VLOOKUP(Z43,主线配置!H:I,2,FALSE)</f>
        <v>狂暴莉莉丝</v>
      </c>
      <c r="Z43" s="11">
        <f t="shared" si="29"/>
        <v>1</v>
      </c>
      <c r="AA43" s="11">
        <v>39</v>
      </c>
    </row>
    <row r="44" spans="1:27" s="11" customFormat="1" x14ac:dyDescent="0.15">
      <c r="A44" s="19">
        <f t="shared" si="13"/>
        <v>3010040</v>
      </c>
      <c r="B44" s="19">
        <f t="shared" si="14"/>
        <v>0</v>
      </c>
      <c r="C44" s="19">
        <f t="shared" si="15"/>
        <v>0</v>
      </c>
      <c r="D44" s="19">
        <f t="shared" si="16"/>
        <v>0</v>
      </c>
      <c r="E44" s="19">
        <f t="shared" si="17"/>
        <v>0</v>
      </c>
      <c r="F44" s="19">
        <f>INT(VLOOKUP(Z44,主线配置!R:AF,14,FALSE)/VLOOKUP(1,映射表!B:C,2,FALSE)*VLOOKUP(X44,映射表!B:C,2,FALSE))</f>
        <v>1355732</v>
      </c>
      <c r="G44" s="19">
        <f>INT(VLOOKUP(Z44,主线配置!R:AF,12,FALSE)/VLOOKUP(1,映射表!B:C,2,FALSE)*VLOOKUP(X44,映射表!B:C,2,FALSE))</f>
        <v>13521</v>
      </c>
      <c r="H44" s="19">
        <f t="shared" si="1"/>
        <v>0</v>
      </c>
      <c r="I44" s="19">
        <f>INT(VLOOKUP(Z44,主线配置!R:AF,13,FALSE)/VLOOKUP(1,映射表!B:C,2,FALSE)*VLOOKUP(X44,映射表!B:C,2,FALSE))</f>
        <v>13521</v>
      </c>
      <c r="J44" s="19">
        <f t="shared" si="1"/>
        <v>0</v>
      </c>
      <c r="K44" s="19">
        <f t="shared" si="1"/>
        <v>100</v>
      </c>
      <c r="L44" s="19">
        <f t="shared" si="18"/>
        <v>0</v>
      </c>
      <c r="M44" s="19">
        <f t="shared" si="19"/>
        <v>0</v>
      </c>
      <c r="N44" s="19">
        <f t="shared" si="20"/>
        <v>95</v>
      </c>
      <c r="O44" s="19">
        <f t="shared" si="21"/>
        <v>0</v>
      </c>
      <c r="P44" s="19">
        <f t="shared" si="22"/>
        <v>0</v>
      </c>
      <c r="Q44" s="19">
        <f t="shared" si="23"/>
        <v>0</v>
      </c>
      <c r="R44" s="19">
        <f t="shared" si="24"/>
        <v>0</v>
      </c>
      <c r="S44" s="19">
        <f t="shared" si="25"/>
        <v>0</v>
      </c>
      <c r="T44" s="19">
        <f t="shared" si="26"/>
        <v>0</v>
      </c>
      <c r="U44" s="19">
        <f t="shared" si="27"/>
        <v>0</v>
      </c>
      <c r="V44" s="19">
        <f t="shared" si="28"/>
        <v>0</v>
      </c>
      <c r="W44" s="19">
        <f>VLOOKUP(Z44,主线配置!F:G,2,FALSE)</f>
        <v>3010001</v>
      </c>
      <c r="X44" s="19">
        <f t="shared" si="12"/>
        <v>40</v>
      </c>
      <c r="Y44" s="11" t="str">
        <f>VLOOKUP(Z44,主线配置!H:I,2,FALSE)</f>
        <v>狂暴莉莉丝</v>
      </c>
      <c r="Z44" s="11">
        <f t="shared" si="29"/>
        <v>1</v>
      </c>
      <c r="AA44" s="11">
        <v>40</v>
      </c>
    </row>
    <row r="45" spans="1:27" s="11" customFormat="1" x14ac:dyDescent="0.15">
      <c r="A45" s="19">
        <f t="shared" si="13"/>
        <v>3010041</v>
      </c>
      <c r="B45" s="19">
        <f t="shared" si="14"/>
        <v>0</v>
      </c>
      <c r="C45" s="19">
        <f t="shared" si="15"/>
        <v>0</v>
      </c>
      <c r="D45" s="19">
        <f t="shared" si="16"/>
        <v>0</v>
      </c>
      <c r="E45" s="19">
        <f t="shared" si="17"/>
        <v>0</v>
      </c>
      <c r="F45" s="19">
        <f>INT(VLOOKUP(Z45,主线配置!R:AF,14,FALSE)/VLOOKUP(1,映射表!B:C,2,FALSE)*VLOOKUP(X45,映射表!B:C,2,FALSE))</f>
        <v>1559539</v>
      </c>
      <c r="G45" s="19">
        <f>INT(VLOOKUP(Z45,主线配置!R:AF,12,FALSE)/VLOOKUP(1,映射表!B:C,2,FALSE)*VLOOKUP(X45,映射表!B:C,2,FALSE))</f>
        <v>15554</v>
      </c>
      <c r="H45" s="19">
        <f t="shared" si="1"/>
        <v>0</v>
      </c>
      <c r="I45" s="19">
        <f>INT(VLOOKUP(Z45,主线配置!R:AF,13,FALSE)/VLOOKUP(1,映射表!B:C,2,FALSE)*VLOOKUP(X45,映射表!B:C,2,FALSE))</f>
        <v>15554</v>
      </c>
      <c r="J45" s="19">
        <f t="shared" si="1"/>
        <v>0</v>
      </c>
      <c r="K45" s="19">
        <f t="shared" si="1"/>
        <v>100</v>
      </c>
      <c r="L45" s="19">
        <f t="shared" si="18"/>
        <v>0</v>
      </c>
      <c r="M45" s="19">
        <f t="shared" si="19"/>
        <v>0</v>
      </c>
      <c r="N45" s="19">
        <f t="shared" si="20"/>
        <v>95</v>
      </c>
      <c r="O45" s="19">
        <f t="shared" si="21"/>
        <v>0</v>
      </c>
      <c r="P45" s="19">
        <f t="shared" si="22"/>
        <v>0</v>
      </c>
      <c r="Q45" s="19">
        <f t="shared" si="23"/>
        <v>0</v>
      </c>
      <c r="R45" s="19">
        <f t="shared" si="24"/>
        <v>0</v>
      </c>
      <c r="S45" s="19">
        <f t="shared" si="25"/>
        <v>0</v>
      </c>
      <c r="T45" s="19">
        <f t="shared" si="26"/>
        <v>0</v>
      </c>
      <c r="U45" s="19">
        <f t="shared" si="27"/>
        <v>0</v>
      </c>
      <c r="V45" s="19">
        <f t="shared" si="28"/>
        <v>0</v>
      </c>
      <c r="W45" s="19">
        <f>VLOOKUP(Z45,主线配置!F:G,2,FALSE)</f>
        <v>3010001</v>
      </c>
      <c r="X45" s="19">
        <f t="shared" si="12"/>
        <v>41</v>
      </c>
      <c r="Y45" s="11" t="str">
        <f>VLOOKUP(Z45,主线配置!H:I,2,FALSE)</f>
        <v>狂暴莉莉丝</v>
      </c>
      <c r="Z45" s="11">
        <f t="shared" si="29"/>
        <v>1</v>
      </c>
      <c r="AA45" s="11">
        <v>41</v>
      </c>
    </row>
    <row r="46" spans="1:27" s="11" customFormat="1" x14ac:dyDescent="0.15">
      <c r="A46" s="19">
        <f t="shared" si="13"/>
        <v>3010042</v>
      </c>
      <c r="B46" s="19">
        <f t="shared" si="14"/>
        <v>0</v>
      </c>
      <c r="C46" s="19">
        <f t="shared" si="15"/>
        <v>0</v>
      </c>
      <c r="D46" s="19">
        <f t="shared" si="16"/>
        <v>0</v>
      </c>
      <c r="E46" s="19">
        <f t="shared" si="17"/>
        <v>0</v>
      </c>
      <c r="F46" s="19">
        <f>INT(VLOOKUP(Z46,主线配置!R:AF,14,FALSE)/VLOOKUP(1,映射表!B:C,2,FALSE)*VLOOKUP(X46,映射表!B:C,2,FALSE))</f>
        <v>1764403</v>
      </c>
      <c r="G46" s="19">
        <f>INT(VLOOKUP(Z46,主线配置!R:AF,12,FALSE)/VLOOKUP(1,映射表!B:C,2,FALSE)*VLOOKUP(X46,映射表!B:C,2,FALSE))</f>
        <v>17597</v>
      </c>
      <c r="H46" s="19">
        <f t="shared" si="1"/>
        <v>0</v>
      </c>
      <c r="I46" s="19">
        <f>INT(VLOOKUP(Z46,主线配置!R:AF,13,FALSE)/VLOOKUP(1,映射表!B:C,2,FALSE)*VLOOKUP(X46,映射表!B:C,2,FALSE))</f>
        <v>17597</v>
      </c>
      <c r="J46" s="19">
        <f t="shared" si="1"/>
        <v>0</v>
      </c>
      <c r="K46" s="19">
        <f t="shared" si="1"/>
        <v>100</v>
      </c>
      <c r="L46" s="19">
        <f t="shared" si="18"/>
        <v>0</v>
      </c>
      <c r="M46" s="19">
        <f t="shared" si="19"/>
        <v>0</v>
      </c>
      <c r="N46" s="19">
        <f t="shared" si="20"/>
        <v>95</v>
      </c>
      <c r="O46" s="19">
        <f t="shared" si="21"/>
        <v>0</v>
      </c>
      <c r="P46" s="19">
        <f t="shared" si="22"/>
        <v>0</v>
      </c>
      <c r="Q46" s="19">
        <f t="shared" si="23"/>
        <v>0</v>
      </c>
      <c r="R46" s="19">
        <f t="shared" si="24"/>
        <v>0</v>
      </c>
      <c r="S46" s="19">
        <f t="shared" si="25"/>
        <v>0</v>
      </c>
      <c r="T46" s="19">
        <f t="shared" si="26"/>
        <v>0</v>
      </c>
      <c r="U46" s="19">
        <f t="shared" si="27"/>
        <v>0</v>
      </c>
      <c r="V46" s="19">
        <f t="shared" si="28"/>
        <v>0</v>
      </c>
      <c r="W46" s="19">
        <f>VLOOKUP(Z46,主线配置!F:G,2,FALSE)</f>
        <v>3010001</v>
      </c>
      <c r="X46" s="19">
        <f t="shared" si="12"/>
        <v>42</v>
      </c>
      <c r="Y46" s="11" t="str">
        <f>VLOOKUP(Z46,主线配置!H:I,2,FALSE)</f>
        <v>狂暴莉莉丝</v>
      </c>
      <c r="Z46" s="11">
        <f t="shared" si="29"/>
        <v>1</v>
      </c>
      <c r="AA46" s="11">
        <v>42</v>
      </c>
    </row>
    <row r="47" spans="1:27" s="11" customFormat="1" x14ac:dyDescent="0.15">
      <c r="A47" s="19">
        <f t="shared" si="13"/>
        <v>3010043</v>
      </c>
      <c r="B47" s="19">
        <f t="shared" si="14"/>
        <v>0</v>
      </c>
      <c r="C47" s="19">
        <f t="shared" si="15"/>
        <v>0</v>
      </c>
      <c r="D47" s="19">
        <f t="shared" si="16"/>
        <v>0</v>
      </c>
      <c r="E47" s="19">
        <f t="shared" si="17"/>
        <v>0</v>
      </c>
      <c r="F47" s="19">
        <f>INT(VLOOKUP(Z47,主线配置!R:AF,14,FALSE)/VLOOKUP(1,映射表!B:C,2,FALSE)*VLOOKUP(X47,映射表!B:C,2,FALSE))</f>
        <v>1991013</v>
      </c>
      <c r="G47" s="19">
        <f>INT(VLOOKUP(Z47,主线配置!R:AF,12,FALSE)/VLOOKUP(1,映射表!B:C,2,FALSE)*VLOOKUP(X47,映射表!B:C,2,FALSE))</f>
        <v>19857</v>
      </c>
      <c r="H47" s="19">
        <f t="shared" si="1"/>
        <v>0</v>
      </c>
      <c r="I47" s="19">
        <f>INT(VLOOKUP(Z47,主线配置!R:AF,13,FALSE)/VLOOKUP(1,映射表!B:C,2,FALSE)*VLOOKUP(X47,映射表!B:C,2,FALSE))</f>
        <v>19857</v>
      </c>
      <c r="J47" s="19">
        <f t="shared" si="1"/>
        <v>0</v>
      </c>
      <c r="K47" s="19">
        <f t="shared" si="1"/>
        <v>100</v>
      </c>
      <c r="L47" s="19">
        <f t="shared" si="18"/>
        <v>0</v>
      </c>
      <c r="M47" s="19">
        <f t="shared" si="19"/>
        <v>0</v>
      </c>
      <c r="N47" s="19">
        <f t="shared" si="20"/>
        <v>95</v>
      </c>
      <c r="O47" s="19">
        <f t="shared" si="21"/>
        <v>0</v>
      </c>
      <c r="P47" s="19">
        <f t="shared" si="22"/>
        <v>0</v>
      </c>
      <c r="Q47" s="19">
        <f t="shared" si="23"/>
        <v>0</v>
      </c>
      <c r="R47" s="19">
        <f t="shared" si="24"/>
        <v>0</v>
      </c>
      <c r="S47" s="19">
        <f t="shared" si="25"/>
        <v>0</v>
      </c>
      <c r="T47" s="19">
        <f t="shared" si="26"/>
        <v>0</v>
      </c>
      <c r="U47" s="19">
        <f t="shared" si="27"/>
        <v>0</v>
      </c>
      <c r="V47" s="19">
        <f t="shared" si="28"/>
        <v>0</v>
      </c>
      <c r="W47" s="19">
        <f>VLOOKUP(Z47,主线配置!F:G,2,FALSE)</f>
        <v>3010001</v>
      </c>
      <c r="X47" s="19">
        <f t="shared" si="12"/>
        <v>43</v>
      </c>
      <c r="Y47" s="11" t="str">
        <f>VLOOKUP(Z47,主线配置!H:I,2,FALSE)</f>
        <v>狂暴莉莉丝</v>
      </c>
      <c r="Z47" s="11">
        <f t="shared" si="29"/>
        <v>1</v>
      </c>
      <c r="AA47" s="11">
        <v>43</v>
      </c>
    </row>
    <row r="48" spans="1:27" s="11" customFormat="1" x14ac:dyDescent="0.15">
      <c r="A48" s="19">
        <f t="shared" si="13"/>
        <v>3010044</v>
      </c>
      <c r="B48" s="19">
        <f t="shared" si="14"/>
        <v>0</v>
      </c>
      <c r="C48" s="19">
        <f t="shared" si="15"/>
        <v>0</v>
      </c>
      <c r="D48" s="19">
        <f t="shared" si="16"/>
        <v>0</v>
      </c>
      <c r="E48" s="19">
        <f t="shared" si="17"/>
        <v>0</v>
      </c>
      <c r="F48" s="19">
        <f>INT(VLOOKUP(Z48,主线配置!R:AF,14,FALSE)/VLOOKUP(1,映射表!B:C,2,FALSE)*VLOOKUP(X48,映射表!B:C,2,FALSE))</f>
        <v>2342384</v>
      </c>
      <c r="G48" s="19">
        <f>INT(VLOOKUP(Z48,主线配置!R:AF,12,FALSE)/VLOOKUP(1,映射表!B:C,2,FALSE)*VLOOKUP(X48,映射表!B:C,2,FALSE))</f>
        <v>23362</v>
      </c>
      <c r="H48" s="19">
        <f t="shared" si="1"/>
        <v>0</v>
      </c>
      <c r="I48" s="19">
        <f>INT(VLOOKUP(Z48,主线配置!R:AF,13,FALSE)/VLOOKUP(1,映射表!B:C,2,FALSE)*VLOOKUP(X48,映射表!B:C,2,FALSE))</f>
        <v>23362</v>
      </c>
      <c r="J48" s="19">
        <f t="shared" si="1"/>
        <v>0</v>
      </c>
      <c r="K48" s="19">
        <f t="shared" si="1"/>
        <v>100</v>
      </c>
      <c r="L48" s="19">
        <f t="shared" si="18"/>
        <v>0</v>
      </c>
      <c r="M48" s="19">
        <f t="shared" si="19"/>
        <v>0</v>
      </c>
      <c r="N48" s="19">
        <f t="shared" si="20"/>
        <v>95</v>
      </c>
      <c r="O48" s="19">
        <f t="shared" si="21"/>
        <v>0</v>
      </c>
      <c r="P48" s="19">
        <f t="shared" si="22"/>
        <v>0</v>
      </c>
      <c r="Q48" s="19">
        <f t="shared" si="23"/>
        <v>0</v>
      </c>
      <c r="R48" s="19">
        <f t="shared" si="24"/>
        <v>0</v>
      </c>
      <c r="S48" s="19">
        <f t="shared" si="25"/>
        <v>0</v>
      </c>
      <c r="T48" s="19">
        <f t="shared" si="26"/>
        <v>0</v>
      </c>
      <c r="U48" s="19">
        <f t="shared" si="27"/>
        <v>0</v>
      </c>
      <c r="V48" s="19">
        <f t="shared" si="28"/>
        <v>0</v>
      </c>
      <c r="W48" s="19">
        <f>VLOOKUP(Z48,主线配置!F:G,2,FALSE)</f>
        <v>3010001</v>
      </c>
      <c r="X48" s="19">
        <f t="shared" si="12"/>
        <v>44</v>
      </c>
      <c r="Y48" s="11" t="str">
        <f>VLOOKUP(Z48,主线配置!H:I,2,FALSE)</f>
        <v>狂暴莉莉丝</v>
      </c>
      <c r="Z48" s="11">
        <f t="shared" si="29"/>
        <v>1</v>
      </c>
      <c r="AA48" s="11">
        <v>44</v>
      </c>
    </row>
    <row r="49" spans="1:27" s="11" customFormat="1" x14ac:dyDescent="0.15">
      <c r="A49" s="19">
        <f t="shared" si="13"/>
        <v>3010045</v>
      </c>
      <c r="B49" s="19">
        <f t="shared" si="14"/>
        <v>0</v>
      </c>
      <c r="C49" s="19">
        <f t="shared" si="15"/>
        <v>0</v>
      </c>
      <c r="D49" s="19">
        <f t="shared" si="16"/>
        <v>0</v>
      </c>
      <c r="E49" s="19">
        <f t="shared" si="17"/>
        <v>0</v>
      </c>
      <c r="F49" s="19">
        <f>INT(VLOOKUP(Z49,主线配置!R:AF,14,FALSE)/VLOOKUP(1,映射表!B:C,2,FALSE)*VLOOKUP(X49,映射表!B:C,2,FALSE))</f>
        <v>2680726</v>
      </c>
      <c r="G49" s="19">
        <f>INT(VLOOKUP(Z49,主线配置!R:AF,12,FALSE)/VLOOKUP(1,映射表!B:C,2,FALSE)*VLOOKUP(X49,映射表!B:C,2,FALSE))</f>
        <v>26736</v>
      </c>
      <c r="H49" s="19">
        <f t="shared" si="1"/>
        <v>0</v>
      </c>
      <c r="I49" s="19">
        <f>INT(VLOOKUP(Z49,主线配置!R:AF,13,FALSE)/VLOOKUP(1,映射表!B:C,2,FALSE)*VLOOKUP(X49,映射表!B:C,2,FALSE))</f>
        <v>26736</v>
      </c>
      <c r="J49" s="19">
        <f t="shared" si="1"/>
        <v>0</v>
      </c>
      <c r="K49" s="19">
        <f t="shared" si="1"/>
        <v>100</v>
      </c>
      <c r="L49" s="19">
        <f t="shared" si="18"/>
        <v>0</v>
      </c>
      <c r="M49" s="19">
        <f t="shared" si="19"/>
        <v>0</v>
      </c>
      <c r="N49" s="19">
        <f t="shared" si="20"/>
        <v>95</v>
      </c>
      <c r="O49" s="19">
        <f t="shared" si="21"/>
        <v>0</v>
      </c>
      <c r="P49" s="19">
        <f t="shared" si="22"/>
        <v>0</v>
      </c>
      <c r="Q49" s="19">
        <f t="shared" si="23"/>
        <v>0</v>
      </c>
      <c r="R49" s="19">
        <f t="shared" si="24"/>
        <v>0</v>
      </c>
      <c r="S49" s="19">
        <f t="shared" si="25"/>
        <v>0</v>
      </c>
      <c r="T49" s="19">
        <f t="shared" si="26"/>
        <v>0</v>
      </c>
      <c r="U49" s="19">
        <f t="shared" si="27"/>
        <v>0</v>
      </c>
      <c r="V49" s="19">
        <f t="shared" si="28"/>
        <v>0</v>
      </c>
      <c r="W49" s="19">
        <f>VLOOKUP(Z49,主线配置!F:G,2,FALSE)</f>
        <v>3010001</v>
      </c>
      <c r="X49" s="19">
        <f t="shared" si="12"/>
        <v>45</v>
      </c>
      <c r="Y49" s="11" t="str">
        <f>VLOOKUP(Z49,主线配置!H:I,2,FALSE)</f>
        <v>狂暴莉莉丝</v>
      </c>
      <c r="Z49" s="11">
        <f t="shared" si="29"/>
        <v>1</v>
      </c>
      <c r="AA49" s="11">
        <v>45</v>
      </c>
    </row>
    <row r="50" spans="1:27" s="11" customFormat="1" x14ac:dyDescent="0.15">
      <c r="A50" s="19">
        <f t="shared" si="13"/>
        <v>3010046</v>
      </c>
      <c r="B50" s="19">
        <f t="shared" si="14"/>
        <v>0</v>
      </c>
      <c r="C50" s="19">
        <f t="shared" si="15"/>
        <v>0</v>
      </c>
      <c r="D50" s="19">
        <f t="shared" si="16"/>
        <v>0</v>
      </c>
      <c r="E50" s="19">
        <f t="shared" si="17"/>
        <v>0</v>
      </c>
      <c r="F50" s="19">
        <f>INT(VLOOKUP(Z50,主线配置!R:AF,14,FALSE)/VLOOKUP(1,映射表!B:C,2,FALSE)*VLOOKUP(X50,映射表!B:C,2,FALSE))</f>
        <v>2997842</v>
      </c>
      <c r="G50" s="19">
        <f>INT(VLOOKUP(Z50,主线配置!R:AF,12,FALSE)/VLOOKUP(1,映射表!B:C,2,FALSE)*VLOOKUP(X50,映射表!B:C,2,FALSE))</f>
        <v>29899</v>
      </c>
      <c r="H50" s="19">
        <f t="shared" si="1"/>
        <v>0</v>
      </c>
      <c r="I50" s="19">
        <f>INT(VLOOKUP(Z50,主线配置!R:AF,13,FALSE)/VLOOKUP(1,映射表!B:C,2,FALSE)*VLOOKUP(X50,映射表!B:C,2,FALSE))</f>
        <v>29899</v>
      </c>
      <c r="J50" s="19">
        <f t="shared" si="1"/>
        <v>0</v>
      </c>
      <c r="K50" s="19">
        <f t="shared" si="1"/>
        <v>100</v>
      </c>
      <c r="L50" s="19">
        <f t="shared" si="18"/>
        <v>0</v>
      </c>
      <c r="M50" s="19">
        <f t="shared" si="19"/>
        <v>0</v>
      </c>
      <c r="N50" s="19">
        <f t="shared" si="20"/>
        <v>95</v>
      </c>
      <c r="O50" s="19">
        <f t="shared" si="21"/>
        <v>0</v>
      </c>
      <c r="P50" s="19">
        <f t="shared" si="22"/>
        <v>0</v>
      </c>
      <c r="Q50" s="19">
        <f t="shared" si="23"/>
        <v>0</v>
      </c>
      <c r="R50" s="19">
        <f t="shared" si="24"/>
        <v>0</v>
      </c>
      <c r="S50" s="19">
        <f t="shared" si="25"/>
        <v>0</v>
      </c>
      <c r="T50" s="19">
        <f t="shared" si="26"/>
        <v>0</v>
      </c>
      <c r="U50" s="19">
        <f t="shared" si="27"/>
        <v>0</v>
      </c>
      <c r="V50" s="19">
        <f t="shared" si="28"/>
        <v>0</v>
      </c>
      <c r="W50" s="19">
        <f>VLOOKUP(Z50,主线配置!F:G,2,FALSE)</f>
        <v>3010001</v>
      </c>
      <c r="X50" s="19">
        <f t="shared" si="12"/>
        <v>46</v>
      </c>
      <c r="Y50" s="11" t="str">
        <f>VLOOKUP(Z50,主线配置!H:I,2,FALSE)</f>
        <v>狂暴莉莉丝</v>
      </c>
      <c r="Z50" s="11">
        <f t="shared" si="29"/>
        <v>1</v>
      </c>
      <c r="AA50" s="11">
        <v>46</v>
      </c>
    </row>
    <row r="51" spans="1:27" s="11" customFormat="1" x14ac:dyDescent="0.15">
      <c r="A51" s="19">
        <f t="shared" si="13"/>
        <v>3010047</v>
      </c>
      <c r="B51" s="19">
        <f t="shared" si="14"/>
        <v>0</v>
      </c>
      <c r="C51" s="19">
        <f t="shared" si="15"/>
        <v>0</v>
      </c>
      <c r="D51" s="19">
        <f t="shared" si="16"/>
        <v>0</v>
      </c>
      <c r="E51" s="19">
        <f t="shared" si="17"/>
        <v>0</v>
      </c>
      <c r="F51" s="19">
        <f>INT(VLOOKUP(Z51,主线配置!R:AF,14,FALSE)/VLOOKUP(1,映射表!B:C,2,FALSE)*VLOOKUP(X51,映射表!B:C,2,FALSE))</f>
        <v>3346915</v>
      </c>
      <c r="G51" s="19">
        <f>INT(VLOOKUP(Z51,主线配置!R:AF,12,FALSE)/VLOOKUP(1,映射表!B:C,2,FALSE)*VLOOKUP(X51,映射表!B:C,2,FALSE))</f>
        <v>33381</v>
      </c>
      <c r="H51" s="19">
        <f t="shared" si="1"/>
        <v>0</v>
      </c>
      <c r="I51" s="19">
        <f>INT(VLOOKUP(Z51,主线配置!R:AF,13,FALSE)/VLOOKUP(1,映射表!B:C,2,FALSE)*VLOOKUP(X51,映射表!B:C,2,FALSE))</f>
        <v>33381</v>
      </c>
      <c r="J51" s="19">
        <f t="shared" si="1"/>
        <v>0</v>
      </c>
      <c r="K51" s="19">
        <f t="shared" si="1"/>
        <v>100</v>
      </c>
      <c r="L51" s="19">
        <f t="shared" si="18"/>
        <v>0</v>
      </c>
      <c r="M51" s="19">
        <f t="shared" si="19"/>
        <v>0</v>
      </c>
      <c r="N51" s="19">
        <f t="shared" si="20"/>
        <v>95</v>
      </c>
      <c r="O51" s="19">
        <f t="shared" si="21"/>
        <v>0</v>
      </c>
      <c r="P51" s="19">
        <f t="shared" si="22"/>
        <v>0</v>
      </c>
      <c r="Q51" s="19">
        <f t="shared" si="23"/>
        <v>0</v>
      </c>
      <c r="R51" s="19">
        <f t="shared" si="24"/>
        <v>0</v>
      </c>
      <c r="S51" s="19">
        <f t="shared" si="25"/>
        <v>0</v>
      </c>
      <c r="T51" s="19">
        <f t="shared" si="26"/>
        <v>0</v>
      </c>
      <c r="U51" s="19">
        <f t="shared" si="27"/>
        <v>0</v>
      </c>
      <c r="V51" s="19">
        <f t="shared" si="28"/>
        <v>0</v>
      </c>
      <c r="W51" s="19">
        <f>VLOOKUP(Z51,主线配置!F:G,2,FALSE)</f>
        <v>3010001</v>
      </c>
      <c r="X51" s="19">
        <f t="shared" si="12"/>
        <v>47</v>
      </c>
      <c r="Y51" s="11" t="str">
        <f>VLOOKUP(Z51,主线配置!H:I,2,FALSE)</f>
        <v>狂暴莉莉丝</v>
      </c>
      <c r="Z51" s="11">
        <f t="shared" si="29"/>
        <v>1</v>
      </c>
      <c r="AA51" s="11">
        <v>47</v>
      </c>
    </row>
    <row r="52" spans="1:27" s="11" customFormat="1" x14ac:dyDescent="0.15">
      <c r="A52" s="19">
        <f t="shared" si="13"/>
        <v>3010048</v>
      </c>
      <c r="B52" s="19">
        <f t="shared" si="14"/>
        <v>0</v>
      </c>
      <c r="C52" s="19">
        <f t="shared" si="15"/>
        <v>0</v>
      </c>
      <c r="D52" s="19">
        <f t="shared" si="16"/>
        <v>0</v>
      </c>
      <c r="E52" s="19">
        <f t="shared" si="17"/>
        <v>0</v>
      </c>
      <c r="F52" s="19">
        <f>INT(VLOOKUP(Z52,主线配置!R:AF,14,FALSE)/VLOOKUP(1,映射表!B:C,2,FALSE)*VLOOKUP(X52,映射表!B:C,2,FALSE))</f>
        <v>3730876</v>
      </c>
      <c r="G52" s="19">
        <f>INT(VLOOKUP(Z52,主线配置!R:AF,12,FALSE)/VLOOKUP(1,映射表!B:C,2,FALSE)*VLOOKUP(X52,映射表!B:C,2,FALSE))</f>
        <v>37210</v>
      </c>
      <c r="H52" s="19">
        <f t="shared" si="1"/>
        <v>0</v>
      </c>
      <c r="I52" s="19">
        <f>INT(VLOOKUP(Z52,主线配置!R:AF,13,FALSE)/VLOOKUP(1,映射表!B:C,2,FALSE)*VLOOKUP(X52,映射表!B:C,2,FALSE))</f>
        <v>37210</v>
      </c>
      <c r="J52" s="19">
        <f t="shared" si="1"/>
        <v>0</v>
      </c>
      <c r="K52" s="19">
        <f t="shared" si="1"/>
        <v>100</v>
      </c>
      <c r="L52" s="19">
        <f t="shared" si="18"/>
        <v>0</v>
      </c>
      <c r="M52" s="19">
        <f t="shared" si="19"/>
        <v>0</v>
      </c>
      <c r="N52" s="19">
        <f t="shared" si="20"/>
        <v>95</v>
      </c>
      <c r="O52" s="19">
        <f t="shared" si="21"/>
        <v>0</v>
      </c>
      <c r="P52" s="19">
        <f t="shared" si="22"/>
        <v>0</v>
      </c>
      <c r="Q52" s="19">
        <f t="shared" si="23"/>
        <v>0</v>
      </c>
      <c r="R52" s="19">
        <f t="shared" si="24"/>
        <v>0</v>
      </c>
      <c r="S52" s="19">
        <f t="shared" si="25"/>
        <v>0</v>
      </c>
      <c r="T52" s="19">
        <f t="shared" si="26"/>
        <v>0</v>
      </c>
      <c r="U52" s="19">
        <f t="shared" si="27"/>
        <v>0</v>
      </c>
      <c r="V52" s="19">
        <f t="shared" si="28"/>
        <v>0</v>
      </c>
      <c r="W52" s="19">
        <f>VLOOKUP(Z52,主线配置!F:G,2,FALSE)</f>
        <v>3010001</v>
      </c>
      <c r="X52" s="19">
        <f t="shared" si="12"/>
        <v>48</v>
      </c>
      <c r="Y52" s="11" t="str">
        <f>VLOOKUP(Z52,主线配置!H:I,2,FALSE)</f>
        <v>狂暴莉莉丝</v>
      </c>
      <c r="Z52" s="11">
        <f t="shared" si="29"/>
        <v>1</v>
      </c>
      <c r="AA52" s="11">
        <v>48</v>
      </c>
    </row>
    <row r="53" spans="1:27" s="11" customFormat="1" x14ac:dyDescent="0.15">
      <c r="A53" s="19">
        <f t="shared" si="13"/>
        <v>3010049</v>
      </c>
      <c r="B53" s="19">
        <f t="shared" si="14"/>
        <v>0</v>
      </c>
      <c r="C53" s="19">
        <f t="shared" si="15"/>
        <v>0</v>
      </c>
      <c r="D53" s="19">
        <f t="shared" si="16"/>
        <v>0</v>
      </c>
      <c r="E53" s="19">
        <f t="shared" si="17"/>
        <v>0</v>
      </c>
      <c r="F53" s="19">
        <f>INT(VLOOKUP(Z53,主线配置!R:AF,14,FALSE)/VLOOKUP(1,映射表!B:C,2,FALSE)*VLOOKUP(X53,映射表!B:C,2,FALSE))</f>
        <v>4152914</v>
      </c>
      <c r="G53" s="19">
        <f>INT(VLOOKUP(Z53,主线配置!R:AF,12,FALSE)/VLOOKUP(1,映射表!B:C,2,FALSE)*VLOOKUP(X53,映射表!B:C,2,FALSE))</f>
        <v>41419</v>
      </c>
      <c r="H53" s="19">
        <f t="shared" si="1"/>
        <v>0</v>
      </c>
      <c r="I53" s="19">
        <f>INT(VLOOKUP(Z53,主线配置!R:AF,13,FALSE)/VLOOKUP(1,映射表!B:C,2,FALSE)*VLOOKUP(X53,映射表!B:C,2,FALSE))</f>
        <v>41419</v>
      </c>
      <c r="J53" s="19">
        <f t="shared" si="1"/>
        <v>0</v>
      </c>
      <c r="K53" s="19">
        <f t="shared" si="1"/>
        <v>100</v>
      </c>
      <c r="L53" s="19">
        <f t="shared" si="18"/>
        <v>0</v>
      </c>
      <c r="M53" s="19">
        <f t="shared" si="19"/>
        <v>0</v>
      </c>
      <c r="N53" s="19">
        <f t="shared" si="20"/>
        <v>95</v>
      </c>
      <c r="O53" s="19">
        <f t="shared" si="21"/>
        <v>0</v>
      </c>
      <c r="P53" s="19">
        <f t="shared" si="22"/>
        <v>0</v>
      </c>
      <c r="Q53" s="19">
        <f t="shared" si="23"/>
        <v>0</v>
      </c>
      <c r="R53" s="19">
        <f t="shared" si="24"/>
        <v>0</v>
      </c>
      <c r="S53" s="19">
        <f t="shared" si="25"/>
        <v>0</v>
      </c>
      <c r="T53" s="19">
        <f t="shared" si="26"/>
        <v>0</v>
      </c>
      <c r="U53" s="19">
        <f t="shared" si="27"/>
        <v>0</v>
      </c>
      <c r="V53" s="19">
        <f t="shared" si="28"/>
        <v>0</v>
      </c>
      <c r="W53" s="19">
        <f>VLOOKUP(Z53,主线配置!F:G,2,FALSE)</f>
        <v>3010001</v>
      </c>
      <c r="X53" s="19">
        <f t="shared" si="12"/>
        <v>49</v>
      </c>
      <c r="Y53" s="11" t="str">
        <f>VLOOKUP(Z53,主线配置!H:I,2,FALSE)</f>
        <v>狂暴莉莉丝</v>
      </c>
      <c r="Z53" s="11">
        <f t="shared" si="29"/>
        <v>1</v>
      </c>
      <c r="AA53" s="11">
        <v>49</v>
      </c>
    </row>
    <row r="54" spans="1:27" s="11" customFormat="1" x14ac:dyDescent="0.15">
      <c r="A54" s="19">
        <f t="shared" si="13"/>
        <v>3010050</v>
      </c>
      <c r="B54" s="19">
        <f t="shared" si="14"/>
        <v>0</v>
      </c>
      <c r="C54" s="19">
        <f t="shared" si="15"/>
        <v>0</v>
      </c>
      <c r="D54" s="19">
        <f t="shared" si="16"/>
        <v>0</v>
      </c>
      <c r="E54" s="19">
        <f t="shared" si="17"/>
        <v>0</v>
      </c>
      <c r="F54" s="19">
        <f>INT(VLOOKUP(Z54,主线配置!R:AF,14,FALSE)/VLOOKUP(1,映射表!B:C,2,FALSE)*VLOOKUP(X54,映射表!B:C,2,FALSE))</f>
        <v>4460683</v>
      </c>
      <c r="G54" s="19">
        <f>INT(VLOOKUP(Z54,主线配置!R:AF,12,FALSE)/VLOOKUP(1,映射表!B:C,2,FALSE)*VLOOKUP(X54,映射表!B:C,2,FALSE))</f>
        <v>44489</v>
      </c>
      <c r="H54" s="19">
        <f t="shared" si="1"/>
        <v>0</v>
      </c>
      <c r="I54" s="19">
        <f>INT(VLOOKUP(Z54,主线配置!R:AF,13,FALSE)/VLOOKUP(1,映射表!B:C,2,FALSE)*VLOOKUP(X54,映射表!B:C,2,FALSE))</f>
        <v>44489</v>
      </c>
      <c r="J54" s="19">
        <f t="shared" si="1"/>
        <v>0</v>
      </c>
      <c r="K54" s="19">
        <f t="shared" si="1"/>
        <v>100</v>
      </c>
      <c r="L54" s="19">
        <f t="shared" si="18"/>
        <v>0</v>
      </c>
      <c r="M54" s="19">
        <f t="shared" si="19"/>
        <v>0</v>
      </c>
      <c r="N54" s="19">
        <f t="shared" si="20"/>
        <v>95</v>
      </c>
      <c r="O54" s="19">
        <f t="shared" si="21"/>
        <v>0</v>
      </c>
      <c r="P54" s="19">
        <f t="shared" si="22"/>
        <v>0</v>
      </c>
      <c r="Q54" s="19">
        <f t="shared" si="23"/>
        <v>0</v>
      </c>
      <c r="R54" s="19">
        <f t="shared" si="24"/>
        <v>0</v>
      </c>
      <c r="S54" s="19">
        <f t="shared" si="25"/>
        <v>0</v>
      </c>
      <c r="T54" s="19">
        <f t="shared" si="26"/>
        <v>0</v>
      </c>
      <c r="U54" s="19">
        <f t="shared" si="27"/>
        <v>0</v>
      </c>
      <c r="V54" s="19">
        <f t="shared" si="28"/>
        <v>0</v>
      </c>
      <c r="W54" s="19">
        <f>VLOOKUP(Z54,主线配置!F:G,2,FALSE)</f>
        <v>3010001</v>
      </c>
      <c r="X54" s="19">
        <f t="shared" si="12"/>
        <v>50</v>
      </c>
      <c r="Y54" s="11" t="str">
        <f>VLOOKUP(Z54,主线配置!H:I,2,FALSE)</f>
        <v>狂暴莉莉丝</v>
      </c>
      <c r="Z54" s="11">
        <f t="shared" si="29"/>
        <v>1</v>
      </c>
      <c r="AA54" s="11">
        <v>50</v>
      </c>
    </row>
    <row r="55" spans="1:27" s="11" customFormat="1" x14ac:dyDescent="0.15">
      <c r="A55" s="19">
        <f t="shared" si="13"/>
        <v>3010051</v>
      </c>
      <c r="B55" s="19">
        <f t="shared" si="14"/>
        <v>0</v>
      </c>
      <c r="C55" s="19">
        <f t="shared" si="15"/>
        <v>0</v>
      </c>
      <c r="D55" s="19">
        <f t="shared" si="16"/>
        <v>0</v>
      </c>
      <c r="E55" s="19">
        <f t="shared" si="17"/>
        <v>0</v>
      </c>
      <c r="F55" s="19">
        <f>INT(VLOOKUP(Z55,主线配置!R:AF,14,FALSE)/VLOOKUP(1,映射表!B:C,2,FALSE)*VLOOKUP(X55,映射表!B:C,2,FALSE))</f>
        <v>4790611</v>
      </c>
      <c r="G55" s="19">
        <f>INT(VLOOKUP(Z55,主线配置!R:AF,12,FALSE)/VLOOKUP(1,映射表!B:C,2,FALSE)*VLOOKUP(X55,映射表!B:C,2,FALSE))</f>
        <v>47780</v>
      </c>
      <c r="H55" s="19">
        <f t="shared" si="1"/>
        <v>0</v>
      </c>
      <c r="I55" s="19">
        <f>INT(VLOOKUP(Z55,主线配置!R:AF,13,FALSE)/VLOOKUP(1,映射表!B:C,2,FALSE)*VLOOKUP(X55,映射表!B:C,2,FALSE))</f>
        <v>47780</v>
      </c>
      <c r="J55" s="19">
        <f t="shared" si="1"/>
        <v>0</v>
      </c>
      <c r="K55" s="19">
        <f t="shared" si="1"/>
        <v>100</v>
      </c>
      <c r="L55" s="19">
        <f t="shared" si="18"/>
        <v>0</v>
      </c>
      <c r="M55" s="19">
        <f t="shared" si="19"/>
        <v>0</v>
      </c>
      <c r="N55" s="19">
        <f t="shared" si="20"/>
        <v>95</v>
      </c>
      <c r="O55" s="19">
        <f t="shared" si="21"/>
        <v>0</v>
      </c>
      <c r="P55" s="19">
        <f t="shared" si="22"/>
        <v>0</v>
      </c>
      <c r="Q55" s="19">
        <f t="shared" si="23"/>
        <v>0</v>
      </c>
      <c r="R55" s="19">
        <f t="shared" si="24"/>
        <v>0</v>
      </c>
      <c r="S55" s="19">
        <f t="shared" si="25"/>
        <v>0</v>
      </c>
      <c r="T55" s="19">
        <f t="shared" si="26"/>
        <v>0</v>
      </c>
      <c r="U55" s="19">
        <f t="shared" si="27"/>
        <v>0</v>
      </c>
      <c r="V55" s="19">
        <f t="shared" si="28"/>
        <v>0</v>
      </c>
      <c r="W55" s="19">
        <f>VLOOKUP(Z55,主线配置!F:G,2,FALSE)</f>
        <v>3010001</v>
      </c>
      <c r="X55" s="19">
        <f t="shared" si="12"/>
        <v>51</v>
      </c>
      <c r="Y55" s="11" t="str">
        <f>VLOOKUP(Z55,主线配置!H:I,2,FALSE)</f>
        <v>狂暴莉莉丝</v>
      </c>
      <c r="Z55" s="11">
        <f t="shared" si="29"/>
        <v>1</v>
      </c>
      <c r="AA55" s="11">
        <v>51</v>
      </c>
    </row>
    <row r="56" spans="1:27" s="11" customFormat="1" x14ac:dyDescent="0.15">
      <c r="A56" s="19">
        <f t="shared" si="13"/>
        <v>3010052</v>
      </c>
      <c r="B56" s="19">
        <f t="shared" si="14"/>
        <v>0</v>
      </c>
      <c r="C56" s="19">
        <f t="shared" si="15"/>
        <v>0</v>
      </c>
      <c r="D56" s="19">
        <f t="shared" si="16"/>
        <v>0</v>
      </c>
      <c r="E56" s="19">
        <f t="shared" si="17"/>
        <v>0</v>
      </c>
      <c r="F56" s="19">
        <f>INT(VLOOKUP(Z56,主线配置!R:AF,14,FALSE)/VLOOKUP(1,映射表!B:C,2,FALSE)*VLOOKUP(X56,映射表!B:C,2,FALSE))</f>
        <v>5144295</v>
      </c>
      <c r="G56" s="19">
        <f>INT(VLOOKUP(Z56,主线配置!R:AF,12,FALSE)/VLOOKUP(1,映射表!B:C,2,FALSE)*VLOOKUP(X56,映射表!B:C,2,FALSE))</f>
        <v>51307</v>
      </c>
      <c r="H56" s="19">
        <f t="shared" si="1"/>
        <v>0</v>
      </c>
      <c r="I56" s="19">
        <f>INT(VLOOKUP(Z56,主线配置!R:AF,13,FALSE)/VLOOKUP(1,映射表!B:C,2,FALSE)*VLOOKUP(X56,映射表!B:C,2,FALSE))</f>
        <v>51307</v>
      </c>
      <c r="J56" s="19">
        <f t="shared" si="1"/>
        <v>0</v>
      </c>
      <c r="K56" s="19">
        <f t="shared" si="1"/>
        <v>100</v>
      </c>
      <c r="L56" s="19">
        <f t="shared" si="18"/>
        <v>0</v>
      </c>
      <c r="M56" s="19">
        <f t="shared" si="19"/>
        <v>0</v>
      </c>
      <c r="N56" s="19">
        <f t="shared" si="20"/>
        <v>95</v>
      </c>
      <c r="O56" s="19">
        <f t="shared" si="21"/>
        <v>0</v>
      </c>
      <c r="P56" s="19">
        <f t="shared" si="22"/>
        <v>0</v>
      </c>
      <c r="Q56" s="19">
        <f t="shared" si="23"/>
        <v>0</v>
      </c>
      <c r="R56" s="19">
        <f t="shared" si="24"/>
        <v>0</v>
      </c>
      <c r="S56" s="19">
        <f t="shared" si="25"/>
        <v>0</v>
      </c>
      <c r="T56" s="19">
        <f t="shared" si="26"/>
        <v>0</v>
      </c>
      <c r="U56" s="19">
        <f t="shared" si="27"/>
        <v>0</v>
      </c>
      <c r="V56" s="19">
        <f t="shared" si="28"/>
        <v>0</v>
      </c>
      <c r="W56" s="19">
        <f>VLOOKUP(Z56,主线配置!F:G,2,FALSE)</f>
        <v>3010001</v>
      </c>
      <c r="X56" s="19">
        <f t="shared" si="12"/>
        <v>52</v>
      </c>
      <c r="Y56" s="11" t="str">
        <f>VLOOKUP(Z56,主线配置!H:I,2,FALSE)</f>
        <v>狂暴莉莉丝</v>
      </c>
      <c r="Z56" s="11">
        <f t="shared" si="29"/>
        <v>1</v>
      </c>
      <c r="AA56" s="11">
        <v>52</v>
      </c>
    </row>
    <row r="57" spans="1:27" s="11" customFormat="1" x14ac:dyDescent="0.15">
      <c r="A57" s="19">
        <f t="shared" si="13"/>
        <v>3010053</v>
      </c>
      <c r="B57" s="19">
        <f t="shared" si="14"/>
        <v>0</v>
      </c>
      <c r="C57" s="19">
        <f t="shared" si="15"/>
        <v>0</v>
      </c>
      <c r="D57" s="19">
        <f t="shared" si="16"/>
        <v>0</v>
      </c>
      <c r="E57" s="19">
        <f t="shared" si="17"/>
        <v>0</v>
      </c>
      <c r="F57" s="19">
        <f>INT(VLOOKUP(Z57,主线配置!R:AF,14,FALSE)/VLOOKUP(1,映射表!B:C,2,FALSE)*VLOOKUP(X57,映射表!B:C,2,FALSE))</f>
        <v>5523443</v>
      </c>
      <c r="G57" s="19">
        <f>INT(VLOOKUP(Z57,主线配置!R:AF,12,FALSE)/VLOOKUP(1,映射表!B:C,2,FALSE)*VLOOKUP(X57,映射表!B:C,2,FALSE))</f>
        <v>55089</v>
      </c>
      <c r="H57" s="19">
        <f t="shared" si="1"/>
        <v>0</v>
      </c>
      <c r="I57" s="19">
        <f>INT(VLOOKUP(Z57,主线配置!R:AF,13,FALSE)/VLOOKUP(1,映射表!B:C,2,FALSE)*VLOOKUP(X57,映射表!B:C,2,FALSE))</f>
        <v>55089</v>
      </c>
      <c r="J57" s="19">
        <f t="shared" si="1"/>
        <v>0</v>
      </c>
      <c r="K57" s="19">
        <f t="shared" si="1"/>
        <v>100</v>
      </c>
      <c r="L57" s="19">
        <f t="shared" si="18"/>
        <v>0</v>
      </c>
      <c r="M57" s="19">
        <f t="shared" si="19"/>
        <v>0</v>
      </c>
      <c r="N57" s="19">
        <f t="shared" si="20"/>
        <v>95</v>
      </c>
      <c r="O57" s="19">
        <f t="shared" si="21"/>
        <v>0</v>
      </c>
      <c r="P57" s="19">
        <f t="shared" si="22"/>
        <v>0</v>
      </c>
      <c r="Q57" s="19">
        <f t="shared" si="23"/>
        <v>0</v>
      </c>
      <c r="R57" s="19">
        <f t="shared" si="24"/>
        <v>0</v>
      </c>
      <c r="S57" s="19">
        <f t="shared" si="25"/>
        <v>0</v>
      </c>
      <c r="T57" s="19">
        <f t="shared" si="26"/>
        <v>0</v>
      </c>
      <c r="U57" s="19">
        <f t="shared" si="27"/>
        <v>0</v>
      </c>
      <c r="V57" s="19">
        <f t="shared" si="28"/>
        <v>0</v>
      </c>
      <c r="W57" s="19">
        <f>VLOOKUP(Z57,主线配置!F:G,2,FALSE)</f>
        <v>3010001</v>
      </c>
      <c r="X57" s="19">
        <f t="shared" si="12"/>
        <v>53</v>
      </c>
      <c r="Y57" s="11" t="str">
        <f>VLOOKUP(Z57,主线配置!H:I,2,FALSE)</f>
        <v>狂暴莉莉丝</v>
      </c>
      <c r="Z57" s="11">
        <f t="shared" si="29"/>
        <v>1</v>
      </c>
      <c r="AA57" s="11">
        <v>53</v>
      </c>
    </row>
    <row r="58" spans="1:27" s="11" customFormat="1" x14ac:dyDescent="0.15">
      <c r="A58" s="19">
        <f t="shared" si="13"/>
        <v>3010054</v>
      </c>
      <c r="B58" s="19">
        <f t="shared" si="14"/>
        <v>0</v>
      </c>
      <c r="C58" s="19">
        <f t="shared" si="15"/>
        <v>0</v>
      </c>
      <c r="D58" s="19">
        <f t="shared" si="16"/>
        <v>0</v>
      </c>
      <c r="E58" s="19">
        <f t="shared" si="17"/>
        <v>0</v>
      </c>
      <c r="F58" s="19">
        <f>INT(VLOOKUP(Z58,主线配置!R:AF,14,FALSE)/VLOOKUP(1,映射表!B:C,2,FALSE)*VLOOKUP(X58,映射表!B:C,2,FALSE))</f>
        <v>5929891</v>
      </c>
      <c r="G58" s="19">
        <f>INT(VLOOKUP(Z58,主线配置!R:AF,12,FALSE)/VLOOKUP(1,映射表!B:C,2,FALSE)*VLOOKUP(X58,映射表!B:C,2,FALSE))</f>
        <v>59142</v>
      </c>
      <c r="H58" s="19">
        <f t="shared" si="1"/>
        <v>0</v>
      </c>
      <c r="I58" s="19">
        <f>INT(VLOOKUP(Z58,主线配置!R:AF,13,FALSE)/VLOOKUP(1,映射表!B:C,2,FALSE)*VLOOKUP(X58,映射表!B:C,2,FALSE))</f>
        <v>59142</v>
      </c>
      <c r="J58" s="19">
        <f t="shared" si="1"/>
        <v>0</v>
      </c>
      <c r="K58" s="19">
        <f t="shared" si="1"/>
        <v>100</v>
      </c>
      <c r="L58" s="19">
        <f t="shared" si="18"/>
        <v>0</v>
      </c>
      <c r="M58" s="19">
        <f t="shared" si="19"/>
        <v>0</v>
      </c>
      <c r="N58" s="19">
        <f t="shared" si="20"/>
        <v>95</v>
      </c>
      <c r="O58" s="19">
        <f t="shared" si="21"/>
        <v>0</v>
      </c>
      <c r="P58" s="19">
        <f t="shared" si="22"/>
        <v>0</v>
      </c>
      <c r="Q58" s="19">
        <f t="shared" si="23"/>
        <v>0</v>
      </c>
      <c r="R58" s="19">
        <f t="shared" si="24"/>
        <v>0</v>
      </c>
      <c r="S58" s="19">
        <f t="shared" si="25"/>
        <v>0</v>
      </c>
      <c r="T58" s="19">
        <f t="shared" si="26"/>
        <v>0</v>
      </c>
      <c r="U58" s="19">
        <f t="shared" si="27"/>
        <v>0</v>
      </c>
      <c r="V58" s="19">
        <f t="shared" si="28"/>
        <v>0</v>
      </c>
      <c r="W58" s="19">
        <f>VLOOKUP(Z58,主线配置!F:G,2,FALSE)</f>
        <v>3010001</v>
      </c>
      <c r="X58" s="19">
        <f t="shared" si="12"/>
        <v>54</v>
      </c>
      <c r="Y58" s="11" t="str">
        <f>VLOOKUP(Z58,主线配置!H:I,2,FALSE)</f>
        <v>狂暴莉莉丝</v>
      </c>
      <c r="Z58" s="11">
        <f t="shared" si="29"/>
        <v>1</v>
      </c>
      <c r="AA58" s="11">
        <v>54</v>
      </c>
    </row>
    <row r="59" spans="1:27" s="11" customFormat="1" x14ac:dyDescent="0.15">
      <c r="A59" s="19">
        <f t="shared" si="13"/>
        <v>3010055</v>
      </c>
      <c r="B59" s="19">
        <f t="shared" si="14"/>
        <v>0</v>
      </c>
      <c r="C59" s="19">
        <f t="shared" si="15"/>
        <v>0</v>
      </c>
      <c r="D59" s="19">
        <f t="shared" si="16"/>
        <v>0</v>
      </c>
      <c r="E59" s="19">
        <f t="shared" si="17"/>
        <v>0</v>
      </c>
      <c r="F59" s="19">
        <f>INT(VLOOKUP(Z59,主线配置!R:AF,14,FALSE)/VLOOKUP(1,映射表!B:C,2,FALSE)*VLOOKUP(X59,映射表!B:C,2,FALSE))</f>
        <v>6365602</v>
      </c>
      <c r="G59" s="19">
        <f>INT(VLOOKUP(Z59,主线配置!R:AF,12,FALSE)/VLOOKUP(1,映射表!B:C,2,FALSE)*VLOOKUP(X59,映射表!B:C,2,FALSE))</f>
        <v>63488</v>
      </c>
      <c r="H59" s="19">
        <f t="shared" si="1"/>
        <v>0</v>
      </c>
      <c r="I59" s="19">
        <f>INT(VLOOKUP(Z59,主线配置!R:AF,13,FALSE)/VLOOKUP(1,映射表!B:C,2,FALSE)*VLOOKUP(X59,映射表!B:C,2,FALSE))</f>
        <v>63488</v>
      </c>
      <c r="J59" s="19">
        <f t="shared" si="1"/>
        <v>0</v>
      </c>
      <c r="K59" s="19">
        <f t="shared" si="1"/>
        <v>100</v>
      </c>
      <c r="L59" s="19">
        <f t="shared" si="18"/>
        <v>0</v>
      </c>
      <c r="M59" s="19">
        <f t="shared" si="19"/>
        <v>0</v>
      </c>
      <c r="N59" s="19">
        <f t="shared" si="20"/>
        <v>95</v>
      </c>
      <c r="O59" s="19">
        <f t="shared" si="21"/>
        <v>0</v>
      </c>
      <c r="P59" s="19">
        <f t="shared" si="22"/>
        <v>0</v>
      </c>
      <c r="Q59" s="19">
        <f t="shared" si="23"/>
        <v>0</v>
      </c>
      <c r="R59" s="19">
        <f t="shared" si="24"/>
        <v>0</v>
      </c>
      <c r="S59" s="19">
        <f t="shared" si="25"/>
        <v>0</v>
      </c>
      <c r="T59" s="19">
        <f t="shared" si="26"/>
        <v>0</v>
      </c>
      <c r="U59" s="19">
        <f t="shared" si="27"/>
        <v>0</v>
      </c>
      <c r="V59" s="19">
        <f t="shared" si="28"/>
        <v>0</v>
      </c>
      <c r="W59" s="19">
        <f>VLOOKUP(Z59,主线配置!F:G,2,FALSE)</f>
        <v>3010001</v>
      </c>
      <c r="X59" s="19">
        <f t="shared" si="12"/>
        <v>55</v>
      </c>
      <c r="Y59" s="11" t="str">
        <f>VLOOKUP(Z59,主线配置!H:I,2,FALSE)</f>
        <v>狂暴莉莉丝</v>
      </c>
      <c r="Z59" s="11">
        <f t="shared" si="29"/>
        <v>1</v>
      </c>
      <c r="AA59" s="11">
        <v>55</v>
      </c>
    </row>
    <row r="60" spans="1:27" s="11" customFormat="1" x14ac:dyDescent="0.15">
      <c r="A60" s="19">
        <f t="shared" si="13"/>
        <v>3010056</v>
      </c>
      <c r="B60" s="19">
        <f t="shared" si="14"/>
        <v>0</v>
      </c>
      <c r="C60" s="19">
        <f t="shared" si="15"/>
        <v>0</v>
      </c>
      <c r="D60" s="19">
        <f t="shared" si="16"/>
        <v>0</v>
      </c>
      <c r="E60" s="19">
        <f t="shared" si="17"/>
        <v>0</v>
      </c>
      <c r="F60" s="19">
        <f>INT(VLOOKUP(Z60,主线配置!R:AF,14,FALSE)/VLOOKUP(1,映射表!B:C,2,FALSE)*VLOOKUP(X60,映射表!B:C,2,FALSE))</f>
        <v>6832685</v>
      </c>
      <c r="G60" s="19">
        <f>INT(VLOOKUP(Z60,主线配置!R:AF,12,FALSE)/VLOOKUP(1,映射表!B:C,2,FALSE)*VLOOKUP(X60,映射表!B:C,2,FALSE))</f>
        <v>68147</v>
      </c>
      <c r="H60" s="19">
        <f t="shared" si="1"/>
        <v>0</v>
      </c>
      <c r="I60" s="19">
        <f>INT(VLOOKUP(Z60,主线配置!R:AF,13,FALSE)/VLOOKUP(1,映射表!B:C,2,FALSE)*VLOOKUP(X60,映射表!B:C,2,FALSE))</f>
        <v>68147</v>
      </c>
      <c r="J60" s="19">
        <f t="shared" si="1"/>
        <v>0</v>
      </c>
      <c r="K60" s="19">
        <f t="shared" si="1"/>
        <v>100</v>
      </c>
      <c r="L60" s="19">
        <f t="shared" si="18"/>
        <v>0</v>
      </c>
      <c r="M60" s="19">
        <f t="shared" si="19"/>
        <v>0</v>
      </c>
      <c r="N60" s="19">
        <f t="shared" si="20"/>
        <v>95</v>
      </c>
      <c r="O60" s="19">
        <f t="shared" si="21"/>
        <v>0</v>
      </c>
      <c r="P60" s="19">
        <f t="shared" si="22"/>
        <v>0</v>
      </c>
      <c r="Q60" s="19">
        <f t="shared" si="23"/>
        <v>0</v>
      </c>
      <c r="R60" s="19">
        <f t="shared" si="24"/>
        <v>0</v>
      </c>
      <c r="S60" s="19">
        <f t="shared" si="25"/>
        <v>0</v>
      </c>
      <c r="T60" s="19">
        <f t="shared" si="26"/>
        <v>0</v>
      </c>
      <c r="U60" s="19">
        <f t="shared" si="27"/>
        <v>0</v>
      </c>
      <c r="V60" s="19">
        <f t="shared" si="28"/>
        <v>0</v>
      </c>
      <c r="W60" s="19">
        <f>VLOOKUP(Z60,主线配置!F:G,2,FALSE)</f>
        <v>3010001</v>
      </c>
      <c r="X60" s="19">
        <f t="shared" si="12"/>
        <v>56</v>
      </c>
      <c r="Y60" s="11" t="str">
        <f>VLOOKUP(Z60,主线配置!H:I,2,FALSE)</f>
        <v>狂暴莉莉丝</v>
      </c>
      <c r="Z60" s="11">
        <f t="shared" si="29"/>
        <v>1</v>
      </c>
      <c r="AA60" s="11">
        <v>56</v>
      </c>
    </row>
    <row r="61" spans="1:27" s="11" customFormat="1" x14ac:dyDescent="0.15">
      <c r="A61" s="19">
        <f t="shared" si="13"/>
        <v>3010057</v>
      </c>
      <c r="B61" s="19">
        <f t="shared" si="14"/>
        <v>0</v>
      </c>
      <c r="C61" s="19">
        <f t="shared" si="15"/>
        <v>0</v>
      </c>
      <c r="D61" s="19">
        <f t="shared" si="16"/>
        <v>0</v>
      </c>
      <c r="E61" s="19">
        <f t="shared" si="17"/>
        <v>0</v>
      </c>
      <c r="F61" s="19">
        <f>INT(VLOOKUP(Z61,主线配置!R:AF,14,FALSE)/VLOOKUP(1,映射表!B:C,2,FALSE)*VLOOKUP(X61,映射表!B:C,2,FALSE))</f>
        <v>7333398</v>
      </c>
      <c r="G61" s="19">
        <f>INT(VLOOKUP(Z61,主线配置!R:AF,12,FALSE)/VLOOKUP(1,映射表!B:C,2,FALSE)*VLOOKUP(X61,映射表!B:C,2,FALSE))</f>
        <v>73141</v>
      </c>
      <c r="H61" s="19">
        <f t="shared" si="1"/>
        <v>0</v>
      </c>
      <c r="I61" s="19">
        <f>INT(VLOOKUP(Z61,主线配置!R:AF,13,FALSE)/VLOOKUP(1,映射表!B:C,2,FALSE)*VLOOKUP(X61,映射表!B:C,2,FALSE))</f>
        <v>73141</v>
      </c>
      <c r="J61" s="19">
        <f t="shared" si="1"/>
        <v>0</v>
      </c>
      <c r="K61" s="19">
        <f t="shared" si="1"/>
        <v>100</v>
      </c>
      <c r="L61" s="19">
        <f t="shared" si="18"/>
        <v>0</v>
      </c>
      <c r="M61" s="19">
        <f t="shared" si="19"/>
        <v>0</v>
      </c>
      <c r="N61" s="19">
        <f t="shared" si="20"/>
        <v>95</v>
      </c>
      <c r="O61" s="19">
        <f t="shared" si="21"/>
        <v>0</v>
      </c>
      <c r="P61" s="19">
        <f t="shared" si="22"/>
        <v>0</v>
      </c>
      <c r="Q61" s="19">
        <f t="shared" si="23"/>
        <v>0</v>
      </c>
      <c r="R61" s="19">
        <f t="shared" si="24"/>
        <v>0</v>
      </c>
      <c r="S61" s="19">
        <f t="shared" si="25"/>
        <v>0</v>
      </c>
      <c r="T61" s="19">
        <f t="shared" si="26"/>
        <v>0</v>
      </c>
      <c r="U61" s="19">
        <f t="shared" si="27"/>
        <v>0</v>
      </c>
      <c r="V61" s="19">
        <f t="shared" si="28"/>
        <v>0</v>
      </c>
      <c r="W61" s="19">
        <f>VLOOKUP(Z61,主线配置!F:G,2,FALSE)</f>
        <v>3010001</v>
      </c>
      <c r="X61" s="19">
        <f t="shared" si="12"/>
        <v>57</v>
      </c>
      <c r="Y61" s="11" t="str">
        <f>VLOOKUP(Z61,主线配置!H:I,2,FALSE)</f>
        <v>狂暴莉莉丝</v>
      </c>
      <c r="Z61" s="11">
        <f t="shared" si="29"/>
        <v>1</v>
      </c>
      <c r="AA61" s="11">
        <v>57</v>
      </c>
    </row>
    <row r="62" spans="1:27" s="11" customFormat="1" x14ac:dyDescent="0.15">
      <c r="A62" s="19">
        <f t="shared" si="13"/>
        <v>3010058</v>
      </c>
      <c r="B62" s="19">
        <f t="shared" si="14"/>
        <v>0</v>
      </c>
      <c r="C62" s="19">
        <f t="shared" si="15"/>
        <v>0</v>
      </c>
      <c r="D62" s="19">
        <f t="shared" si="16"/>
        <v>0</v>
      </c>
      <c r="E62" s="19">
        <f t="shared" si="17"/>
        <v>0</v>
      </c>
      <c r="F62" s="19">
        <f>INT(VLOOKUP(Z62,主线配置!R:AF,14,FALSE)/VLOOKUP(1,映射表!B:C,2,FALSE)*VLOOKUP(X62,映射表!B:C,2,FALSE))</f>
        <v>7870162</v>
      </c>
      <c r="G62" s="19">
        <f>INT(VLOOKUP(Z62,主线配置!R:AF,12,FALSE)/VLOOKUP(1,映射表!B:C,2,FALSE)*VLOOKUP(X62,映射表!B:C,2,FALSE))</f>
        <v>78494</v>
      </c>
      <c r="H62" s="19">
        <f t="shared" si="1"/>
        <v>0</v>
      </c>
      <c r="I62" s="19">
        <f>INT(VLOOKUP(Z62,主线配置!R:AF,13,FALSE)/VLOOKUP(1,映射表!B:C,2,FALSE)*VLOOKUP(X62,映射表!B:C,2,FALSE))</f>
        <v>78494</v>
      </c>
      <c r="J62" s="19">
        <f t="shared" si="1"/>
        <v>0</v>
      </c>
      <c r="K62" s="19">
        <f t="shared" si="1"/>
        <v>100</v>
      </c>
      <c r="L62" s="19">
        <f t="shared" si="18"/>
        <v>0</v>
      </c>
      <c r="M62" s="19">
        <f t="shared" si="19"/>
        <v>0</v>
      </c>
      <c r="N62" s="19">
        <f t="shared" si="20"/>
        <v>95</v>
      </c>
      <c r="O62" s="19">
        <f t="shared" si="21"/>
        <v>0</v>
      </c>
      <c r="P62" s="19">
        <f t="shared" si="22"/>
        <v>0</v>
      </c>
      <c r="Q62" s="19">
        <f t="shared" si="23"/>
        <v>0</v>
      </c>
      <c r="R62" s="19">
        <f t="shared" si="24"/>
        <v>0</v>
      </c>
      <c r="S62" s="19">
        <f t="shared" si="25"/>
        <v>0</v>
      </c>
      <c r="T62" s="19">
        <f t="shared" si="26"/>
        <v>0</v>
      </c>
      <c r="U62" s="19">
        <f t="shared" si="27"/>
        <v>0</v>
      </c>
      <c r="V62" s="19">
        <f t="shared" si="28"/>
        <v>0</v>
      </c>
      <c r="W62" s="19">
        <f>VLOOKUP(Z62,主线配置!F:G,2,FALSE)</f>
        <v>3010001</v>
      </c>
      <c r="X62" s="19">
        <f t="shared" si="12"/>
        <v>58</v>
      </c>
      <c r="Y62" s="11" t="str">
        <f>VLOOKUP(Z62,主线配置!H:I,2,FALSE)</f>
        <v>狂暴莉莉丝</v>
      </c>
      <c r="Z62" s="11">
        <f t="shared" si="29"/>
        <v>1</v>
      </c>
      <c r="AA62" s="11">
        <v>58</v>
      </c>
    </row>
    <row r="63" spans="1:27" s="11" customFormat="1" x14ac:dyDescent="0.15">
      <c r="A63" s="19">
        <f t="shared" si="13"/>
        <v>3010059</v>
      </c>
      <c r="B63" s="19">
        <f t="shared" si="14"/>
        <v>0</v>
      </c>
      <c r="C63" s="19">
        <f t="shared" si="15"/>
        <v>0</v>
      </c>
      <c r="D63" s="19">
        <f t="shared" si="16"/>
        <v>0</v>
      </c>
      <c r="E63" s="19">
        <f t="shared" si="17"/>
        <v>0</v>
      </c>
      <c r="F63" s="19">
        <f>INT(VLOOKUP(Z63,主线配置!R:AF,14,FALSE)/VLOOKUP(1,映射表!B:C,2,FALSE)*VLOOKUP(X63,映射表!B:C,2,FALSE))</f>
        <v>8445573</v>
      </c>
      <c r="G63" s="19">
        <f>INT(VLOOKUP(Z63,主线配置!R:AF,12,FALSE)/VLOOKUP(1,映射表!B:C,2,FALSE)*VLOOKUP(X63,映射表!B:C,2,FALSE))</f>
        <v>84233</v>
      </c>
      <c r="H63" s="19">
        <f t="shared" si="1"/>
        <v>0</v>
      </c>
      <c r="I63" s="19">
        <f>INT(VLOOKUP(Z63,主线配置!R:AF,13,FALSE)/VLOOKUP(1,映射表!B:C,2,FALSE)*VLOOKUP(X63,映射表!B:C,2,FALSE))</f>
        <v>84233</v>
      </c>
      <c r="J63" s="19">
        <f t="shared" si="1"/>
        <v>0</v>
      </c>
      <c r="K63" s="19">
        <f t="shared" si="1"/>
        <v>100</v>
      </c>
      <c r="L63" s="19">
        <f t="shared" si="18"/>
        <v>0</v>
      </c>
      <c r="M63" s="19">
        <f t="shared" si="19"/>
        <v>0</v>
      </c>
      <c r="N63" s="19">
        <f t="shared" si="20"/>
        <v>95</v>
      </c>
      <c r="O63" s="19">
        <f t="shared" si="21"/>
        <v>0</v>
      </c>
      <c r="P63" s="19">
        <f t="shared" si="22"/>
        <v>0</v>
      </c>
      <c r="Q63" s="19">
        <f t="shared" si="23"/>
        <v>0</v>
      </c>
      <c r="R63" s="19">
        <f t="shared" si="24"/>
        <v>0</v>
      </c>
      <c r="S63" s="19">
        <f t="shared" si="25"/>
        <v>0</v>
      </c>
      <c r="T63" s="19">
        <f t="shared" si="26"/>
        <v>0</v>
      </c>
      <c r="U63" s="19">
        <f t="shared" si="27"/>
        <v>0</v>
      </c>
      <c r="V63" s="19">
        <f t="shared" si="28"/>
        <v>0</v>
      </c>
      <c r="W63" s="19">
        <f>VLOOKUP(Z63,主线配置!F:G,2,FALSE)</f>
        <v>3010001</v>
      </c>
      <c r="X63" s="19">
        <f t="shared" si="12"/>
        <v>59</v>
      </c>
      <c r="Y63" s="11" t="str">
        <f>VLOOKUP(Z63,主线配置!H:I,2,FALSE)</f>
        <v>狂暴莉莉丝</v>
      </c>
      <c r="Z63" s="11">
        <f t="shared" si="29"/>
        <v>1</v>
      </c>
      <c r="AA63" s="11">
        <v>59</v>
      </c>
    </row>
    <row r="64" spans="1:27" s="11" customFormat="1" x14ac:dyDescent="0.15">
      <c r="A64" s="19">
        <f t="shared" si="13"/>
        <v>3010060</v>
      </c>
      <c r="B64" s="19">
        <f t="shared" si="14"/>
        <v>0</v>
      </c>
      <c r="C64" s="19">
        <f t="shared" si="15"/>
        <v>0</v>
      </c>
      <c r="D64" s="19">
        <f t="shared" si="16"/>
        <v>0</v>
      </c>
      <c r="E64" s="19">
        <f t="shared" si="17"/>
        <v>0</v>
      </c>
      <c r="F64" s="19">
        <f>INT(VLOOKUP(Z64,主线配置!R:AF,14,FALSE)/VLOOKUP(1,映射表!B:C,2,FALSE)*VLOOKUP(X64,映射表!B:C,2,FALSE))</f>
        <v>9062414</v>
      </c>
      <c r="G64" s="19">
        <f>INT(VLOOKUP(Z64,主线配置!R:AF,12,FALSE)/VLOOKUP(1,映射表!B:C,2,FALSE)*VLOOKUP(X64,映射表!B:C,2,FALSE))</f>
        <v>90385</v>
      </c>
      <c r="H64" s="19">
        <f t="shared" si="1"/>
        <v>0</v>
      </c>
      <c r="I64" s="19">
        <f>INT(VLOOKUP(Z64,主线配置!R:AF,13,FALSE)/VLOOKUP(1,映射表!B:C,2,FALSE)*VLOOKUP(X64,映射表!B:C,2,FALSE))</f>
        <v>90385</v>
      </c>
      <c r="J64" s="19">
        <f t="shared" si="1"/>
        <v>0</v>
      </c>
      <c r="K64" s="19">
        <f t="shared" si="1"/>
        <v>100</v>
      </c>
      <c r="L64" s="19">
        <f t="shared" si="18"/>
        <v>0</v>
      </c>
      <c r="M64" s="19">
        <f t="shared" si="19"/>
        <v>0</v>
      </c>
      <c r="N64" s="19">
        <f t="shared" si="20"/>
        <v>95</v>
      </c>
      <c r="O64" s="19">
        <f t="shared" si="21"/>
        <v>0</v>
      </c>
      <c r="P64" s="19">
        <f t="shared" si="22"/>
        <v>0</v>
      </c>
      <c r="Q64" s="19">
        <f t="shared" si="23"/>
        <v>0</v>
      </c>
      <c r="R64" s="19">
        <f t="shared" si="24"/>
        <v>0</v>
      </c>
      <c r="S64" s="19">
        <f t="shared" si="25"/>
        <v>0</v>
      </c>
      <c r="T64" s="19">
        <f t="shared" si="26"/>
        <v>0</v>
      </c>
      <c r="U64" s="19">
        <f t="shared" si="27"/>
        <v>0</v>
      </c>
      <c r="V64" s="19">
        <f t="shared" si="28"/>
        <v>0</v>
      </c>
      <c r="W64" s="19">
        <f>VLOOKUP(Z64,主线配置!F:G,2,FALSE)</f>
        <v>3010001</v>
      </c>
      <c r="X64" s="19">
        <f t="shared" si="12"/>
        <v>60</v>
      </c>
      <c r="Y64" s="11" t="str">
        <f>VLOOKUP(Z64,主线配置!H:I,2,FALSE)</f>
        <v>狂暴莉莉丝</v>
      </c>
      <c r="Z64" s="11">
        <f t="shared" si="29"/>
        <v>1</v>
      </c>
      <c r="AA64" s="11">
        <v>60</v>
      </c>
    </row>
    <row r="65" spans="1:27" s="11" customFormat="1" x14ac:dyDescent="0.15">
      <c r="A65" s="19">
        <f t="shared" si="13"/>
        <v>3010061</v>
      </c>
      <c r="B65" s="19">
        <f t="shared" si="14"/>
        <v>0</v>
      </c>
      <c r="C65" s="19">
        <f t="shared" si="15"/>
        <v>0</v>
      </c>
      <c r="D65" s="19">
        <f t="shared" si="16"/>
        <v>0</v>
      </c>
      <c r="E65" s="19">
        <f t="shared" si="17"/>
        <v>0</v>
      </c>
      <c r="F65" s="19">
        <f>INT(VLOOKUP(Z65,主线配置!R:AF,14,FALSE)/VLOOKUP(1,映射表!B:C,2,FALSE)*VLOOKUP(X65,映射表!B:C,2,FALSE))</f>
        <v>9723667</v>
      </c>
      <c r="G65" s="19">
        <f>INT(VLOOKUP(Z65,主线配置!R:AF,12,FALSE)/VLOOKUP(1,映射表!B:C,2,FALSE)*VLOOKUP(X65,映射表!B:C,2,FALSE))</f>
        <v>96980</v>
      </c>
      <c r="H65" s="19">
        <f t="shared" si="1"/>
        <v>0</v>
      </c>
      <c r="I65" s="19">
        <f>INT(VLOOKUP(Z65,主线配置!R:AF,13,FALSE)/VLOOKUP(1,映射表!B:C,2,FALSE)*VLOOKUP(X65,映射表!B:C,2,FALSE))</f>
        <v>96980</v>
      </c>
      <c r="J65" s="19">
        <f t="shared" si="1"/>
        <v>0</v>
      </c>
      <c r="K65" s="19">
        <f t="shared" si="1"/>
        <v>100</v>
      </c>
      <c r="L65" s="19">
        <f t="shared" si="18"/>
        <v>0</v>
      </c>
      <c r="M65" s="19">
        <f t="shared" si="19"/>
        <v>0</v>
      </c>
      <c r="N65" s="19">
        <f t="shared" si="20"/>
        <v>95</v>
      </c>
      <c r="O65" s="19">
        <f t="shared" si="21"/>
        <v>0</v>
      </c>
      <c r="P65" s="19">
        <f t="shared" si="22"/>
        <v>0</v>
      </c>
      <c r="Q65" s="19">
        <f t="shared" si="23"/>
        <v>0</v>
      </c>
      <c r="R65" s="19">
        <f t="shared" si="24"/>
        <v>0</v>
      </c>
      <c r="S65" s="19">
        <f t="shared" si="25"/>
        <v>0</v>
      </c>
      <c r="T65" s="19">
        <f t="shared" si="26"/>
        <v>0</v>
      </c>
      <c r="U65" s="19">
        <f t="shared" si="27"/>
        <v>0</v>
      </c>
      <c r="V65" s="19">
        <f t="shared" si="28"/>
        <v>0</v>
      </c>
      <c r="W65" s="19">
        <f>VLOOKUP(Z65,主线配置!F:G,2,FALSE)</f>
        <v>3010001</v>
      </c>
      <c r="X65" s="19">
        <f t="shared" si="12"/>
        <v>61</v>
      </c>
      <c r="Y65" s="11" t="str">
        <f>VLOOKUP(Z65,主线配置!H:I,2,FALSE)</f>
        <v>狂暴莉莉丝</v>
      </c>
      <c r="Z65" s="11">
        <f t="shared" si="29"/>
        <v>1</v>
      </c>
      <c r="AA65" s="11">
        <v>61</v>
      </c>
    </row>
    <row r="66" spans="1:27" s="11" customFormat="1" x14ac:dyDescent="0.15">
      <c r="A66" s="19">
        <f t="shared" si="13"/>
        <v>3010062</v>
      </c>
      <c r="B66" s="19">
        <f t="shared" si="14"/>
        <v>0</v>
      </c>
      <c r="C66" s="19">
        <f t="shared" si="15"/>
        <v>0</v>
      </c>
      <c r="D66" s="19">
        <f t="shared" si="16"/>
        <v>0</v>
      </c>
      <c r="E66" s="19">
        <f t="shared" si="17"/>
        <v>0</v>
      </c>
      <c r="F66" s="19">
        <f>INT(VLOOKUP(Z66,主线配置!R:AF,14,FALSE)/VLOOKUP(1,映射表!B:C,2,FALSE)*VLOOKUP(X66,映射表!B:C,2,FALSE))</f>
        <v>10432530</v>
      </c>
      <c r="G66" s="19">
        <f>INT(VLOOKUP(Z66,主线配置!R:AF,12,FALSE)/VLOOKUP(1,映射表!B:C,2,FALSE)*VLOOKUP(X66,映射表!B:C,2,FALSE))</f>
        <v>104050</v>
      </c>
      <c r="H66" s="19">
        <f t="shared" si="1"/>
        <v>0</v>
      </c>
      <c r="I66" s="19">
        <f>INT(VLOOKUP(Z66,主线配置!R:AF,13,FALSE)/VLOOKUP(1,映射表!B:C,2,FALSE)*VLOOKUP(X66,映射表!B:C,2,FALSE))</f>
        <v>104050</v>
      </c>
      <c r="J66" s="19">
        <f t="shared" si="1"/>
        <v>0</v>
      </c>
      <c r="K66" s="19">
        <f t="shared" si="1"/>
        <v>100</v>
      </c>
      <c r="L66" s="19">
        <f t="shared" si="18"/>
        <v>0</v>
      </c>
      <c r="M66" s="19">
        <f t="shared" si="19"/>
        <v>0</v>
      </c>
      <c r="N66" s="19">
        <f t="shared" si="20"/>
        <v>95</v>
      </c>
      <c r="O66" s="19">
        <f t="shared" si="21"/>
        <v>0</v>
      </c>
      <c r="P66" s="19">
        <f t="shared" si="22"/>
        <v>0</v>
      </c>
      <c r="Q66" s="19">
        <f t="shared" si="23"/>
        <v>0</v>
      </c>
      <c r="R66" s="19">
        <f t="shared" si="24"/>
        <v>0</v>
      </c>
      <c r="S66" s="19">
        <f t="shared" si="25"/>
        <v>0</v>
      </c>
      <c r="T66" s="19">
        <f t="shared" si="26"/>
        <v>0</v>
      </c>
      <c r="U66" s="19">
        <f t="shared" si="27"/>
        <v>0</v>
      </c>
      <c r="V66" s="19">
        <f t="shared" si="28"/>
        <v>0</v>
      </c>
      <c r="W66" s="19">
        <f>VLOOKUP(Z66,主线配置!F:G,2,FALSE)</f>
        <v>3010001</v>
      </c>
      <c r="X66" s="19">
        <f t="shared" si="12"/>
        <v>62</v>
      </c>
      <c r="Y66" s="11" t="str">
        <f>VLOOKUP(Z66,主线配置!H:I,2,FALSE)</f>
        <v>狂暴莉莉丝</v>
      </c>
      <c r="Z66" s="11">
        <f t="shared" si="29"/>
        <v>1</v>
      </c>
      <c r="AA66" s="11">
        <v>62</v>
      </c>
    </row>
    <row r="67" spans="1:27" s="11" customFormat="1" x14ac:dyDescent="0.15">
      <c r="A67" s="19">
        <f t="shared" si="13"/>
        <v>3010063</v>
      </c>
      <c r="B67" s="19">
        <f t="shared" si="14"/>
        <v>0</v>
      </c>
      <c r="C67" s="19">
        <f t="shared" si="15"/>
        <v>0</v>
      </c>
      <c r="D67" s="19">
        <f t="shared" si="16"/>
        <v>0</v>
      </c>
      <c r="E67" s="19">
        <f t="shared" si="17"/>
        <v>0</v>
      </c>
      <c r="F67" s="19">
        <f>INT(VLOOKUP(Z67,主线配置!R:AF,14,FALSE)/VLOOKUP(1,映射表!B:C,2,FALSE)*VLOOKUP(X67,映射表!B:C,2,FALSE))</f>
        <v>11192432</v>
      </c>
      <c r="G67" s="19">
        <f>INT(VLOOKUP(Z67,主线配置!R:AF,12,FALSE)/VLOOKUP(1,映射表!B:C,2,FALSE)*VLOOKUP(X67,映射表!B:C,2,FALSE))</f>
        <v>111629</v>
      </c>
      <c r="H67" s="19">
        <f t="shared" si="1"/>
        <v>0</v>
      </c>
      <c r="I67" s="19">
        <f>INT(VLOOKUP(Z67,主线配置!R:AF,13,FALSE)/VLOOKUP(1,映射表!B:C,2,FALSE)*VLOOKUP(X67,映射表!B:C,2,FALSE))</f>
        <v>111629</v>
      </c>
      <c r="J67" s="19">
        <f t="shared" si="1"/>
        <v>0</v>
      </c>
      <c r="K67" s="19">
        <f t="shared" si="1"/>
        <v>100</v>
      </c>
      <c r="L67" s="19">
        <f t="shared" si="18"/>
        <v>0</v>
      </c>
      <c r="M67" s="19">
        <f t="shared" si="19"/>
        <v>0</v>
      </c>
      <c r="N67" s="19">
        <f t="shared" si="20"/>
        <v>95</v>
      </c>
      <c r="O67" s="19">
        <f t="shared" si="21"/>
        <v>0</v>
      </c>
      <c r="P67" s="19">
        <f t="shared" si="22"/>
        <v>0</v>
      </c>
      <c r="Q67" s="19">
        <f t="shared" si="23"/>
        <v>0</v>
      </c>
      <c r="R67" s="19">
        <f t="shared" si="24"/>
        <v>0</v>
      </c>
      <c r="S67" s="19">
        <f t="shared" si="25"/>
        <v>0</v>
      </c>
      <c r="T67" s="19">
        <f t="shared" si="26"/>
        <v>0</v>
      </c>
      <c r="U67" s="19">
        <f t="shared" si="27"/>
        <v>0</v>
      </c>
      <c r="V67" s="19">
        <f t="shared" si="28"/>
        <v>0</v>
      </c>
      <c r="W67" s="19">
        <f>VLOOKUP(Z67,主线配置!F:G,2,FALSE)</f>
        <v>3010001</v>
      </c>
      <c r="X67" s="19">
        <f t="shared" si="12"/>
        <v>63</v>
      </c>
      <c r="Y67" s="11" t="str">
        <f>VLOOKUP(Z67,主线配置!H:I,2,FALSE)</f>
        <v>狂暴莉莉丝</v>
      </c>
      <c r="Z67" s="11">
        <f t="shared" si="29"/>
        <v>1</v>
      </c>
      <c r="AA67" s="11">
        <v>63</v>
      </c>
    </row>
    <row r="68" spans="1:27" s="11" customFormat="1" x14ac:dyDescent="0.15">
      <c r="A68" s="19">
        <f t="shared" si="13"/>
        <v>3010064</v>
      </c>
      <c r="B68" s="19">
        <f t="shared" si="14"/>
        <v>0</v>
      </c>
      <c r="C68" s="19">
        <f t="shared" si="15"/>
        <v>0</v>
      </c>
      <c r="D68" s="19">
        <f t="shared" si="16"/>
        <v>0</v>
      </c>
      <c r="E68" s="19">
        <f t="shared" si="17"/>
        <v>0</v>
      </c>
      <c r="F68" s="19">
        <f>INT(VLOOKUP(Z68,主线配置!R:AF,14,FALSE)/VLOOKUP(1,映射表!B:C,2,FALSE)*VLOOKUP(X68,映射表!B:C,2,FALSE))</f>
        <v>12007046</v>
      </c>
      <c r="G68" s="19">
        <f>INT(VLOOKUP(Z68,主线配置!R:AF,12,FALSE)/VLOOKUP(1,映射表!B:C,2,FALSE)*VLOOKUP(X68,映射表!B:C,2,FALSE))</f>
        <v>119754</v>
      </c>
      <c r="H68" s="19">
        <f t="shared" si="1"/>
        <v>0</v>
      </c>
      <c r="I68" s="19">
        <f>INT(VLOOKUP(Z68,主线配置!R:AF,13,FALSE)/VLOOKUP(1,映射表!B:C,2,FALSE)*VLOOKUP(X68,映射表!B:C,2,FALSE))</f>
        <v>119754</v>
      </c>
      <c r="J68" s="19">
        <f t="shared" si="1"/>
        <v>0</v>
      </c>
      <c r="K68" s="19">
        <f t="shared" si="1"/>
        <v>100</v>
      </c>
      <c r="L68" s="19">
        <f t="shared" si="18"/>
        <v>0</v>
      </c>
      <c r="M68" s="19">
        <f t="shared" si="19"/>
        <v>0</v>
      </c>
      <c r="N68" s="19">
        <f t="shared" si="20"/>
        <v>95</v>
      </c>
      <c r="O68" s="19">
        <f t="shared" si="21"/>
        <v>0</v>
      </c>
      <c r="P68" s="19">
        <f t="shared" si="22"/>
        <v>0</v>
      </c>
      <c r="Q68" s="19">
        <f t="shared" si="23"/>
        <v>0</v>
      </c>
      <c r="R68" s="19">
        <f t="shared" si="24"/>
        <v>0</v>
      </c>
      <c r="S68" s="19">
        <f t="shared" si="25"/>
        <v>0</v>
      </c>
      <c r="T68" s="19">
        <f t="shared" si="26"/>
        <v>0</v>
      </c>
      <c r="U68" s="19">
        <f t="shared" si="27"/>
        <v>0</v>
      </c>
      <c r="V68" s="19">
        <f t="shared" si="28"/>
        <v>0</v>
      </c>
      <c r="W68" s="19">
        <f>VLOOKUP(Z68,主线配置!F:G,2,FALSE)</f>
        <v>3010001</v>
      </c>
      <c r="X68" s="19">
        <f t="shared" si="12"/>
        <v>64</v>
      </c>
      <c r="Y68" s="11" t="str">
        <f>VLOOKUP(Z68,主线配置!H:I,2,FALSE)</f>
        <v>狂暴莉莉丝</v>
      </c>
      <c r="Z68" s="11">
        <f t="shared" si="29"/>
        <v>1</v>
      </c>
      <c r="AA68" s="11">
        <v>64</v>
      </c>
    </row>
    <row r="69" spans="1:27" s="11" customFormat="1" x14ac:dyDescent="0.15">
      <c r="A69" s="19">
        <f t="shared" si="13"/>
        <v>3010065</v>
      </c>
      <c r="B69" s="19">
        <f t="shared" si="14"/>
        <v>0</v>
      </c>
      <c r="C69" s="19">
        <f t="shared" si="15"/>
        <v>0</v>
      </c>
      <c r="D69" s="19">
        <f t="shared" si="16"/>
        <v>0</v>
      </c>
      <c r="E69" s="19">
        <f t="shared" si="17"/>
        <v>0</v>
      </c>
      <c r="F69" s="19">
        <f>INT(VLOOKUP(Z69,主线配置!R:AF,14,FALSE)/VLOOKUP(1,映射表!B:C,2,FALSE)*VLOOKUP(X69,映射表!B:C,2,FALSE))</f>
        <v>12880313</v>
      </c>
      <c r="G69" s="19">
        <f>INT(VLOOKUP(Z69,主线配置!R:AF,12,FALSE)/VLOOKUP(1,映射表!B:C,2,FALSE)*VLOOKUP(X69,映射表!B:C,2,FALSE))</f>
        <v>128464</v>
      </c>
      <c r="H69" s="19">
        <f t="shared" si="1"/>
        <v>0</v>
      </c>
      <c r="I69" s="19">
        <f>INT(VLOOKUP(Z69,主线配置!R:AF,13,FALSE)/VLOOKUP(1,映射表!B:C,2,FALSE)*VLOOKUP(X69,映射表!B:C,2,FALSE))</f>
        <v>128464</v>
      </c>
      <c r="J69" s="19">
        <f t="shared" si="1"/>
        <v>0</v>
      </c>
      <c r="K69" s="19">
        <f t="shared" si="1"/>
        <v>100</v>
      </c>
      <c r="L69" s="19">
        <f t="shared" si="18"/>
        <v>0</v>
      </c>
      <c r="M69" s="19">
        <f t="shared" si="19"/>
        <v>0</v>
      </c>
      <c r="N69" s="19">
        <f t="shared" si="20"/>
        <v>95</v>
      </c>
      <c r="O69" s="19">
        <f t="shared" si="21"/>
        <v>0</v>
      </c>
      <c r="P69" s="19">
        <f t="shared" si="22"/>
        <v>0</v>
      </c>
      <c r="Q69" s="19">
        <f t="shared" si="23"/>
        <v>0</v>
      </c>
      <c r="R69" s="19">
        <f t="shared" si="24"/>
        <v>0</v>
      </c>
      <c r="S69" s="19">
        <f t="shared" si="25"/>
        <v>0</v>
      </c>
      <c r="T69" s="19">
        <f t="shared" si="26"/>
        <v>0</v>
      </c>
      <c r="U69" s="19">
        <f t="shared" si="27"/>
        <v>0</v>
      </c>
      <c r="V69" s="19">
        <f t="shared" si="28"/>
        <v>0</v>
      </c>
      <c r="W69" s="19">
        <f>VLOOKUP(Z69,主线配置!F:G,2,FALSE)</f>
        <v>3010001</v>
      </c>
      <c r="X69" s="19">
        <f t="shared" si="12"/>
        <v>65</v>
      </c>
      <c r="Y69" s="11" t="str">
        <f>VLOOKUP(Z69,主线配置!H:I,2,FALSE)</f>
        <v>狂暴莉莉丝</v>
      </c>
      <c r="Z69" s="11">
        <f t="shared" si="29"/>
        <v>1</v>
      </c>
      <c r="AA69" s="11">
        <v>65</v>
      </c>
    </row>
    <row r="70" spans="1:27" s="11" customFormat="1" x14ac:dyDescent="0.15">
      <c r="A70" s="19">
        <f t="shared" si="13"/>
        <v>3010066</v>
      </c>
      <c r="B70" s="19">
        <f t="shared" si="14"/>
        <v>0</v>
      </c>
      <c r="C70" s="19">
        <f t="shared" si="15"/>
        <v>0</v>
      </c>
      <c r="D70" s="19">
        <f t="shared" si="16"/>
        <v>0</v>
      </c>
      <c r="E70" s="19">
        <f t="shared" si="17"/>
        <v>0</v>
      </c>
      <c r="F70" s="19">
        <f>INT(VLOOKUP(Z70,主线配置!R:AF,14,FALSE)/VLOOKUP(1,映射表!B:C,2,FALSE)*VLOOKUP(X70,映射表!B:C,2,FALSE))</f>
        <v>13816455</v>
      </c>
      <c r="G70" s="19">
        <f>INT(VLOOKUP(Z70,主线配置!R:AF,12,FALSE)/VLOOKUP(1,映射表!B:C,2,FALSE)*VLOOKUP(X70,映射表!B:C,2,FALSE))</f>
        <v>137801</v>
      </c>
      <c r="H70" s="19">
        <f t="shared" ref="H70:H133" si="30">H69</f>
        <v>0</v>
      </c>
      <c r="I70" s="19">
        <f>INT(VLOOKUP(Z70,主线配置!R:AF,13,FALSE)/VLOOKUP(1,映射表!B:C,2,FALSE)*VLOOKUP(X70,映射表!B:C,2,FALSE))</f>
        <v>137801</v>
      </c>
      <c r="J70" s="19">
        <f t="shared" ref="J70:K100" si="31">J69</f>
        <v>0</v>
      </c>
      <c r="K70" s="19">
        <f t="shared" si="31"/>
        <v>100</v>
      </c>
      <c r="L70" s="19">
        <f t="shared" si="18"/>
        <v>0</v>
      </c>
      <c r="M70" s="19">
        <f t="shared" si="19"/>
        <v>0</v>
      </c>
      <c r="N70" s="19">
        <f t="shared" si="20"/>
        <v>95</v>
      </c>
      <c r="O70" s="19">
        <f t="shared" si="21"/>
        <v>0</v>
      </c>
      <c r="P70" s="19">
        <f t="shared" si="22"/>
        <v>0</v>
      </c>
      <c r="Q70" s="19">
        <f t="shared" si="23"/>
        <v>0</v>
      </c>
      <c r="R70" s="19">
        <f t="shared" si="24"/>
        <v>0</v>
      </c>
      <c r="S70" s="19">
        <f t="shared" si="25"/>
        <v>0</v>
      </c>
      <c r="T70" s="19">
        <f t="shared" si="26"/>
        <v>0</v>
      </c>
      <c r="U70" s="19">
        <f t="shared" si="27"/>
        <v>0</v>
      </c>
      <c r="V70" s="19">
        <f t="shared" si="28"/>
        <v>0</v>
      </c>
      <c r="W70" s="19">
        <f>VLOOKUP(Z70,主线配置!F:G,2,FALSE)</f>
        <v>3010001</v>
      </c>
      <c r="X70" s="19">
        <f t="shared" ref="X70:X100" si="32">AA70</f>
        <v>66</v>
      </c>
      <c r="Y70" s="11" t="str">
        <f>VLOOKUP(Z70,主线配置!H:I,2,FALSE)</f>
        <v>狂暴莉莉丝</v>
      </c>
      <c r="Z70" s="11">
        <f t="shared" si="29"/>
        <v>1</v>
      </c>
      <c r="AA70" s="11">
        <v>66</v>
      </c>
    </row>
    <row r="71" spans="1:27" s="11" customFormat="1" x14ac:dyDescent="0.15">
      <c r="A71" s="19">
        <f t="shared" ref="A71:A134" si="33">A70+1</f>
        <v>3010067</v>
      </c>
      <c r="B71" s="19">
        <f t="shared" ref="B71:B134" si="34">B70</f>
        <v>0</v>
      </c>
      <c r="C71" s="19">
        <f t="shared" ref="C71:C134" si="35">C70</f>
        <v>0</v>
      </c>
      <c r="D71" s="19">
        <f t="shared" ref="D71:D134" si="36">D70</f>
        <v>0</v>
      </c>
      <c r="E71" s="19">
        <f t="shared" ref="E71:E134" si="37">E70</f>
        <v>0</v>
      </c>
      <c r="F71" s="19">
        <f>INT(VLOOKUP(Z71,主线配置!R:AF,14,FALSE)/VLOOKUP(1,映射表!B:C,2,FALSE)*VLOOKUP(X71,映射表!B:C,2,FALSE))</f>
        <v>14819999</v>
      </c>
      <c r="G71" s="19">
        <f>INT(VLOOKUP(Z71,主线配置!R:AF,12,FALSE)/VLOOKUP(1,映射表!B:C,2,FALSE)*VLOOKUP(X71,映射表!B:C,2,FALSE))</f>
        <v>147810</v>
      </c>
      <c r="H71" s="19">
        <f t="shared" si="30"/>
        <v>0</v>
      </c>
      <c r="I71" s="19">
        <f>INT(VLOOKUP(Z71,主线配置!R:AF,13,FALSE)/VLOOKUP(1,映射表!B:C,2,FALSE)*VLOOKUP(X71,映射表!B:C,2,FALSE))</f>
        <v>147810</v>
      </c>
      <c r="J71" s="19">
        <f t="shared" si="31"/>
        <v>0</v>
      </c>
      <c r="K71" s="19">
        <f t="shared" si="31"/>
        <v>100</v>
      </c>
      <c r="L71" s="19">
        <f t="shared" ref="L71:L134" si="38">L70</f>
        <v>0</v>
      </c>
      <c r="M71" s="19">
        <f t="shared" ref="M71:M134" si="39">M70</f>
        <v>0</v>
      </c>
      <c r="N71" s="19">
        <f t="shared" ref="N71:N134" si="40">N70</f>
        <v>95</v>
      </c>
      <c r="O71" s="19">
        <f t="shared" ref="O71:O134" si="41">O70</f>
        <v>0</v>
      </c>
      <c r="P71" s="19">
        <f t="shared" ref="P71:P134" si="42">P70</f>
        <v>0</v>
      </c>
      <c r="Q71" s="19">
        <f t="shared" ref="Q71:Q134" si="43">Q70</f>
        <v>0</v>
      </c>
      <c r="R71" s="19">
        <f t="shared" ref="R71:R134" si="44">R70</f>
        <v>0</v>
      </c>
      <c r="S71" s="19">
        <f t="shared" ref="S71:S134" si="45">S70</f>
        <v>0</v>
      </c>
      <c r="T71" s="19">
        <f t="shared" ref="T71:T134" si="46">T70</f>
        <v>0</v>
      </c>
      <c r="U71" s="19">
        <f t="shared" ref="U71:U134" si="47">U70</f>
        <v>0</v>
      </c>
      <c r="V71" s="19">
        <f t="shared" ref="V71:V134" si="48">V70</f>
        <v>0</v>
      </c>
      <c r="W71" s="19">
        <f>VLOOKUP(Z71,主线配置!F:G,2,FALSE)</f>
        <v>3010001</v>
      </c>
      <c r="X71" s="19">
        <f t="shared" si="32"/>
        <v>67</v>
      </c>
      <c r="Y71" s="11" t="str">
        <f>VLOOKUP(Z71,主线配置!H:I,2,FALSE)</f>
        <v>狂暴莉莉丝</v>
      </c>
      <c r="Z71" s="11">
        <f t="shared" ref="Z71:Z100" si="49">IF(AA71=1,Z70+1,Z70)</f>
        <v>1</v>
      </c>
      <c r="AA71" s="11">
        <v>67</v>
      </c>
    </row>
    <row r="72" spans="1:27" s="11" customFormat="1" x14ac:dyDescent="0.15">
      <c r="A72" s="19">
        <f t="shared" si="33"/>
        <v>3010068</v>
      </c>
      <c r="B72" s="19">
        <f t="shared" si="34"/>
        <v>0</v>
      </c>
      <c r="C72" s="19">
        <f t="shared" si="35"/>
        <v>0</v>
      </c>
      <c r="D72" s="19">
        <f t="shared" si="36"/>
        <v>0</v>
      </c>
      <c r="E72" s="19">
        <f t="shared" si="37"/>
        <v>0</v>
      </c>
      <c r="F72" s="19">
        <f>INT(VLOOKUP(Z72,主线配置!R:AF,14,FALSE)/VLOOKUP(1,映射表!B:C,2,FALSE)*VLOOKUP(X72,映射表!B:C,2,FALSE))</f>
        <v>15895798</v>
      </c>
      <c r="G72" s="19">
        <f>INT(VLOOKUP(Z72,主线配置!R:AF,12,FALSE)/VLOOKUP(1,映射表!B:C,2,FALSE)*VLOOKUP(X72,映射表!B:C,2,FALSE))</f>
        <v>158539</v>
      </c>
      <c r="H72" s="19">
        <f t="shared" si="30"/>
        <v>0</v>
      </c>
      <c r="I72" s="19">
        <f>INT(VLOOKUP(Z72,主线配置!R:AF,13,FALSE)/VLOOKUP(1,映射表!B:C,2,FALSE)*VLOOKUP(X72,映射表!B:C,2,FALSE))</f>
        <v>158539</v>
      </c>
      <c r="J72" s="19">
        <f t="shared" si="31"/>
        <v>0</v>
      </c>
      <c r="K72" s="19">
        <f t="shared" si="31"/>
        <v>100</v>
      </c>
      <c r="L72" s="19">
        <f t="shared" si="38"/>
        <v>0</v>
      </c>
      <c r="M72" s="19">
        <f t="shared" si="39"/>
        <v>0</v>
      </c>
      <c r="N72" s="19">
        <f t="shared" si="40"/>
        <v>95</v>
      </c>
      <c r="O72" s="19">
        <f t="shared" si="41"/>
        <v>0</v>
      </c>
      <c r="P72" s="19">
        <f t="shared" si="42"/>
        <v>0</v>
      </c>
      <c r="Q72" s="19">
        <f t="shared" si="43"/>
        <v>0</v>
      </c>
      <c r="R72" s="19">
        <f t="shared" si="44"/>
        <v>0</v>
      </c>
      <c r="S72" s="19">
        <f t="shared" si="45"/>
        <v>0</v>
      </c>
      <c r="T72" s="19">
        <f t="shared" si="46"/>
        <v>0</v>
      </c>
      <c r="U72" s="19">
        <f t="shared" si="47"/>
        <v>0</v>
      </c>
      <c r="V72" s="19">
        <f t="shared" si="48"/>
        <v>0</v>
      </c>
      <c r="W72" s="19">
        <f>VLOOKUP(Z72,主线配置!F:G,2,FALSE)</f>
        <v>3010001</v>
      </c>
      <c r="X72" s="19">
        <f t="shared" si="32"/>
        <v>68</v>
      </c>
      <c r="Y72" s="11" t="str">
        <f>VLOOKUP(Z72,主线配置!H:I,2,FALSE)</f>
        <v>狂暴莉莉丝</v>
      </c>
      <c r="Z72" s="11">
        <f t="shared" si="49"/>
        <v>1</v>
      </c>
      <c r="AA72" s="11">
        <v>68</v>
      </c>
    </row>
    <row r="73" spans="1:27" s="11" customFormat="1" x14ac:dyDescent="0.15">
      <c r="A73" s="19">
        <f t="shared" si="33"/>
        <v>3010069</v>
      </c>
      <c r="B73" s="19">
        <f t="shared" si="34"/>
        <v>0</v>
      </c>
      <c r="C73" s="19">
        <f t="shared" si="35"/>
        <v>0</v>
      </c>
      <c r="D73" s="19">
        <f t="shared" si="36"/>
        <v>0</v>
      </c>
      <c r="E73" s="19">
        <f t="shared" si="37"/>
        <v>0</v>
      </c>
      <c r="F73" s="19">
        <f>INT(VLOOKUP(Z73,主线配置!R:AF,14,FALSE)/VLOOKUP(1,映射表!B:C,2,FALSE)*VLOOKUP(X73,映射表!B:C,2,FALSE))</f>
        <v>17049055</v>
      </c>
      <c r="G73" s="19">
        <f>INT(VLOOKUP(Z73,主线配置!R:AF,12,FALSE)/VLOOKUP(1,映射表!B:C,2,FALSE)*VLOOKUP(X73,映射表!B:C,2,FALSE))</f>
        <v>170042</v>
      </c>
      <c r="H73" s="19">
        <f t="shared" si="30"/>
        <v>0</v>
      </c>
      <c r="I73" s="19">
        <f>INT(VLOOKUP(Z73,主线配置!R:AF,13,FALSE)/VLOOKUP(1,映射表!B:C,2,FALSE)*VLOOKUP(X73,映射表!B:C,2,FALSE))</f>
        <v>170042</v>
      </c>
      <c r="J73" s="19">
        <f t="shared" si="31"/>
        <v>0</v>
      </c>
      <c r="K73" s="19">
        <f t="shared" si="31"/>
        <v>100</v>
      </c>
      <c r="L73" s="19">
        <f t="shared" si="38"/>
        <v>0</v>
      </c>
      <c r="M73" s="19">
        <f t="shared" si="39"/>
        <v>0</v>
      </c>
      <c r="N73" s="19">
        <f t="shared" si="40"/>
        <v>95</v>
      </c>
      <c r="O73" s="19">
        <f t="shared" si="41"/>
        <v>0</v>
      </c>
      <c r="P73" s="19">
        <f t="shared" si="42"/>
        <v>0</v>
      </c>
      <c r="Q73" s="19">
        <f t="shared" si="43"/>
        <v>0</v>
      </c>
      <c r="R73" s="19">
        <f t="shared" si="44"/>
        <v>0</v>
      </c>
      <c r="S73" s="19">
        <f t="shared" si="45"/>
        <v>0</v>
      </c>
      <c r="T73" s="19">
        <f t="shared" si="46"/>
        <v>0</v>
      </c>
      <c r="U73" s="19">
        <f t="shared" si="47"/>
        <v>0</v>
      </c>
      <c r="V73" s="19">
        <f t="shared" si="48"/>
        <v>0</v>
      </c>
      <c r="W73" s="19">
        <f>VLOOKUP(Z73,主线配置!F:G,2,FALSE)</f>
        <v>3010001</v>
      </c>
      <c r="X73" s="19">
        <f t="shared" si="32"/>
        <v>69</v>
      </c>
      <c r="Y73" s="11" t="str">
        <f>VLOOKUP(Z73,主线配置!H:I,2,FALSE)</f>
        <v>狂暴莉莉丝</v>
      </c>
      <c r="Z73" s="11">
        <f t="shared" si="49"/>
        <v>1</v>
      </c>
      <c r="AA73" s="11">
        <v>69</v>
      </c>
    </row>
    <row r="74" spans="1:27" s="11" customFormat="1" x14ac:dyDescent="0.15">
      <c r="A74" s="19">
        <f t="shared" si="33"/>
        <v>3010070</v>
      </c>
      <c r="B74" s="19">
        <f t="shared" si="34"/>
        <v>0</v>
      </c>
      <c r="C74" s="19">
        <f t="shared" si="35"/>
        <v>0</v>
      </c>
      <c r="D74" s="19">
        <f t="shared" si="36"/>
        <v>0</v>
      </c>
      <c r="E74" s="19">
        <f t="shared" si="37"/>
        <v>0</v>
      </c>
      <c r="F74" s="19">
        <f>INT(VLOOKUP(Z74,主线配置!R:AF,14,FALSE)/VLOOKUP(1,映射表!B:C,2,FALSE)*VLOOKUP(X74,映射表!B:C,2,FALSE))</f>
        <v>18285346</v>
      </c>
      <c r="G74" s="19">
        <f>INT(VLOOKUP(Z74,主线配置!R:AF,12,FALSE)/VLOOKUP(1,映射表!B:C,2,FALSE)*VLOOKUP(X74,映射表!B:C,2,FALSE))</f>
        <v>182372</v>
      </c>
      <c r="H74" s="19">
        <f t="shared" si="30"/>
        <v>0</v>
      </c>
      <c r="I74" s="19">
        <f>INT(VLOOKUP(Z74,主线配置!R:AF,13,FALSE)/VLOOKUP(1,映射表!B:C,2,FALSE)*VLOOKUP(X74,映射表!B:C,2,FALSE))</f>
        <v>182372</v>
      </c>
      <c r="J74" s="19">
        <f t="shared" si="31"/>
        <v>0</v>
      </c>
      <c r="K74" s="19">
        <f t="shared" si="31"/>
        <v>100</v>
      </c>
      <c r="L74" s="19">
        <f t="shared" si="38"/>
        <v>0</v>
      </c>
      <c r="M74" s="19">
        <f t="shared" si="39"/>
        <v>0</v>
      </c>
      <c r="N74" s="19">
        <f t="shared" si="40"/>
        <v>95</v>
      </c>
      <c r="O74" s="19">
        <f t="shared" si="41"/>
        <v>0</v>
      </c>
      <c r="P74" s="19">
        <f t="shared" si="42"/>
        <v>0</v>
      </c>
      <c r="Q74" s="19">
        <f t="shared" si="43"/>
        <v>0</v>
      </c>
      <c r="R74" s="19">
        <f t="shared" si="44"/>
        <v>0</v>
      </c>
      <c r="S74" s="19">
        <f t="shared" si="45"/>
        <v>0</v>
      </c>
      <c r="T74" s="19">
        <f t="shared" si="46"/>
        <v>0</v>
      </c>
      <c r="U74" s="19">
        <f t="shared" si="47"/>
        <v>0</v>
      </c>
      <c r="V74" s="19">
        <f t="shared" si="48"/>
        <v>0</v>
      </c>
      <c r="W74" s="19">
        <f>VLOOKUP(Z74,主线配置!F:G,2,FALSE)</f>
        <v>3010001</v>
      </c>
      <c r="X74" s="19">
        <f t="shared" si="32"/>
        <v>70</v>
      </c>
      <c r="Y74" s="11" t="str">
        <f>VLOOKUP(Z74,主线配置!H:I,2,FALSE)</f>
        <v>狂暴莉莉丝</v>
      </c>
      <c r="Z74" s="11">
        <f t="shared" si="49"/>
        <v>1</v>
      </c>
      <c r="AA74" s="11">
        <v>70</v>
      </c>
    </row>
    <row r="75" spans="1:27" s="11" customFormat="1" x14ac:dyDescent="0.15">
      <c r="A75" s="19">
        <f t="shared" si="33"/>
        <v>3010071</v>
      </c>
      <c r="B75" s="19">
        <f t="shared" si="34"/>
        <v>0</v>
      </c>
      <c r="C75" s="19">
        <f t="shared" si="35"/>
        <v>0</v>
      </c>
      <c r="D75" s="19">
        <f t="shared" si="36"/>
        <v>0</v>
      </c>
      <c r="E75" s="19">
        <f t="shared" si="37"/>
        <v>0</v>
      </c>
      <c r="F75" s="19">
        <f>INT(VLOOKUP(Z75,主线配置!R:AF,14,FALSE)/VLOOKUP(1,映射表!B:C,2,FALSE)*VLOOKUP(X75,映射表!B:C,2,FALSE))</f>
        <v>19610651</v>
      </c>
      <c r="G75" s="19">
        <f>INT(VLOOKUP(Z75,主线配置!R:AF,12,FALSE)/VLOOKUP(1,映射表!B:C,2,FALSE)*VLOOKUP(X75,映射表!B:C,2,FALSE))</f>
        <v>195590</v>
      </c>
      <c r="H75" s="19">
        <f t="shared" si="30"/>
        <v>0</v>
      </c>
      <c r="I75" s="19">
        <f>INT(VLOOKUP(Z75,主线配置!R:AF,13,FALSE)/VLOOKUP(1,映射表!B:C,2,FALSE)*VLOOKUP(X75,映射表!B:C,2,FALSE))</f>
        <v>195590</v>
      </c>
      <c r="J75" s="19">
        <f t="shared" si="31"/>
        <v>0</v>
      </c>
      <c r="K75" s="19">
        <f t="shared" si="31"/>
        <v>100</v>
      </c>
      <c r="L75" s="19">
        <f t="shared" si="38"/>
        <v>0</v>
      </c>
      <c r="M75" s="19">
        <f t="shared" si="39"/>
        <v>0</v>
      </c>
      <c r="N75" s="19">
        <f t="shared" si="40"/>
        <v>95</v>
      </c>
      <c r="O75" s="19">
        <f t="shared" si="41"/>
        <v>0</v>
      </c>
      <c r="P75" s="19">
        <f t="shared" si="42"/>
        <v>0</v>
      </c>
      <c r="Q75" s="19">
        <f t="shared" si="43"/>
        <v>0</v>
      </c>
      <c r="R75" s="19">
        <f t="shared" si="44"/>
        <v>0</v>
      </c>
      <c r="S75" s="19">
        <f t="shared" si="45"/>
        <v>0</v>
      </c>
      <c r="T75" s="19">
        <f t="shared" si="46"/>
        <v>0</v>
      </c>
      <c r="U75" s="19">
        <f t="shared" si="47"/>
        <v>0</v>
      </c>
      <c r="V75" s="19">
        <f t="shared" si="48"/>
        <v>0</v>
      </c>
      <c r="W75" s="19">
        <f>VLOOKUP(Z75,主线配置!F:G,2,FALSE)</f>
        <v>3010001</v>
      </c>
      <c r="X75" s="19">
        <f t="shared" si="32"/>
        <v>71</v>
      </c>
      <c r="Y75" s="11" t="str">
        <f>VLOOKUP(Z75,主线配置!H:I,2,FALSE)</f>
        <v>狂暴莉莉丝</v>
      </c>
      <c r="Z75" s="11">
        <f t="shared" si="49"/>
        <v>1</v>
      </c>
      <c r="AA75" s="11">
        <v>71</v>
      </c>
    </row>
    <row r="76" spans="1:27" s="11" customFormat="1" x14ac:dyDescent="0.15">
      <c r="A76" s="19">
        <f t="shared" si="33"/>
        <v>3010072</v>
      </c>
      <c r="B76" s="19">
        <f t="shared" si="34"/>
        <v>0</v>
      </c>
      <c r="C76" s="19">
        <f t="shared" si="35"/>
        <v>0</v>
      </c>
      <c r="D76" s="19">
        <f t="shared" si="36"/>
        <v>0</v>
      </c>
      <c r="E76" s="19">
        <f t="shared" si="37"/>
        <v>0</v>
      </c>
      <c r="F76" s="19">
        <f>INT(VLOOKUP(Z76,主线配置!R:AF,14,FALSE)/VLOOKUP(1,映射表!B:C,2,FALSE)*VLOOKUP(X76,映射表!B:C,2,FALSE))</f>
        <v>21031377</v>
      </c>
      <c r="G76" s="19">
        <f>INT(VLOOKUP(Z76,主线配置!R:AF,12,FALSE)/VLOOKUP(1,映射表!B:C,2,FALSE)*VLOOKUP(X76,映射表!B:C,2,FALSE))</f>
        <v>209760</v>
      </c>
      <c r="H76" s="19">
        <f t="shared" si="30"/>
        <v>0</v>
      </c>
      <c r="I76" s="19">
        <f>INT(VLOOKUP(Z76,主线配置!R:AF,13,FALSE)/VLOOKUP(1,映射表!B:C,2,FALSE)*VLOOKUP(X76,映射表!B:C,2,FALSE))</f>
        <v>209760</v>
      </c>
      <c r="J76" s="19">
        <f t="shared" si="31"/>
        <v>0</v>
      </c>
      <c r="K76" s="19">
        <f t="shared" si="31"/>
        <v>100</v>
      </c>
      <c r="L76" s="19">
        <f t="shared" si="38"/>
        <v>0</v>
      </c>
      <c r="M76" s="19">
        <f t="shared" si="39"/>
        <v>0</v>
      </c>
      <c r="N76" s="19">
        <f t="shared" si="40"/>
        <v>95</v>
      </c>
      <c r="O76" s="19">
        <f t="shared" si="41"/>
        <v>0</v>
      </c>
      <c r="P76" s="19">
        <f t="shared" si="42"/>
        <v>0</v>
      </c>
      <c r="Q76" s="19">
        <f t="shared" si="43"/>
        <v>0</v>
      </c>
      <c r="R76" s="19">
        <f t="shared" si="44"/>
        <v>0</v>
      </c>
      <c r="S76" s="19">
        <f t="shared" si="45"/>
        <v>0</v>
      </c>
      <c r="T76" s="19">
        <f t="shared" si="46"/>
        <v>0</v>
      </c>
      <c r="U76" s="19">
        <f t="shared" si="47"/>
        <v>0</v>
      </c>
      <c r="V76" s="19">
        <f t="shared" si="48"/>
        <v>0</v>
      </c>
      <c r="W76" s="19">
        <f>VLOOKUP(Z76,主线配置!F:G,2,FALSE)</f>
        <v>3010001</v>
      </c>
      <c r="X76" s="19">
        <f t="shared" si="32"/>
        <v>72</v>
      </c>
      <c r="Y76" s="11" t="str">
        <f>VLOOKUP(Z76,主线配置!H:I,2,FALSE)</f>
        <v>狂暴莉莉丝</v>
      </c>
      <c r="Z76" s="11">
        <f t="shared" si="49"/>
        <v>1</v>
      </c>
      <c r="AA76" s="11">
        <v>72</v>
      </c>
    </row>
    <row r="77" spans="1:27" s="11" customFormat="1" x14ac:dyDescent="0.15">
      <c r="A77" s="19">
        <f t="shared" si="33"/>
        <v>3010073</v>
      </c>
      <c r="B77" s="19">
        <f t="shared" si="34"/>
        <v>0</v>
      </c>
      <c r="C77" s="19">
        <f t="shared" si="35"/>
        <v>0</v>
      </c>
      <c r="D77" s="19">
        <f t="shared" si="36"/>
        <v>0</v>
      </c>
      <c r="E77" s="19">
        <f t="shared" si="37"/>
        <v>0</v>
      </c>
      <c r="F77" s="19">
        <f>INT(VLOOKUP(Z77,主线配置!R:AF,14,FALSE)/VLOOKUP(1,映射表!B:C,2,FALSE)*VLOOKUP(X77,映射表!B:C,2,FALSE))</f>
        <v>22554396</v>
      </c>
      <c r="G77" s="19">
        <f>INT(VLOOKUP(Z77,主线配置!R:AF,12,FALSE)/VLOOKUP(1,映射表!B:C,2,FALSE)*VLOOKUP(X77,映射表!B:C,2,FALSE))</f>
        <v>224950</v>
      </c>
      <c r="H77" s="19">
        <f t="shared" si="30"/>
        <v>0</v>
      </c>
      <c r="I77" s="19">
        <f>INT(VLOOKUP(Z77,主线配置!R:AF,13,FALSE)/VLOOKUP(1,映射表!B:C,2,FALSE)*VLOOKUP(X77,映射表!B:C,2,FALSE))</f>
        <v>224950</v>
      </c>
      <c r="J77" s="19">
        <f t="shared" si="31"/>
        <v>0</v>
      </c>
      <c r="K77" s="19">
        <f t="shared" si="31"/>
        <v>100</v>
      </c>
      <c r="L77" s="19">
        <f t="shared" si="38"/>
        <v>0</v>
      </c>
      <c r="M77" s="19">
        <f t="shared" si="39"/>
        <v>0</v>
      </c>
      <c r="N77" s="19">
        <f t="shared" si="40"/>
        <v>95</v>
      </c>
      <c r="O77" s="19">
        <f t="shared" si="41"/>
        <v>0</v>
      </c>
      <c r="P77" s="19">
        <f t="shared" si="42"/>
        <v>0</v>
      </c>
      <c r="Q77" s="19">
        <f t="shared" si="43"/>
        <v>0</v>
      </c>
      <c r="R77" s="19">
        <f t="shared" si="44"/>
        <v>0</v>
      </c>
      <c r="S77" s="19">
        <f t="shared" si="45"/>
        <v>0</v>
      </c>
      <c r="T77" s="19">
        <f t="shared" si="46"/>
        <v>0</v>
      </c>
      <c r="U77" s="19">
        <f t="shared" si="47"/>
        <v>0</v>
      </c>
      <c r="V77" s="19">
        <f t="shared" si="48"/>
        <v>0</v>
      </c>
      <c r="W77" s="19">
        <f>VLOOKUP(Z77,主线配置!F:G,2,FALSE)</f>
        <v>3010001</v>
      </c>
      <c r="X77" s="19">
        <f t="shared" si="32"/>
        <v>73</v>
      </c>
      <c r="Y77" s="11" t="str">
        <f>VLOOKUP(Z77,主线配置!H:I,2,FALSE)</f>
        <v>狂暴莉莉丝</v>
      </c>
      <c r="Z77" s="11">
        <f t="shared" si="49"/>
        <v>1</v>
      </c>
      <c r="AA77" s="11">
        <v>73</v>
      </c>
    </row>
    <row r="78" spans="1:27" s="11" customFormat="1" x14ac:dyDescent="0.15">
      <c r="A78" s="19">
        <f t="shared" si="33"/>
        <v>3010074</v>
      </c>
      <c r="B78" s="19">
        <f t="shared" si="34"/>
        <v>0</v>
      </c>
      <c r="C78" s="19">
        <f t="shared" si="35"/>
        <v>0</v>
      </c>
      <c r="D78" s="19">
        <f t="shared" si="36"/>
        <v>0</v>
      </c>
      <c r="E78" s="19">
        <f t="shared" si="37"/>
        <v>0</v>
      </c>
      <c r="F78" s="19">
        <f>INT(VLOOKUP(Z78,主线配置!R:AF,14,FALSE)/VLOOKUP(1,映射表!B:C,2,FALSE)*VLOOKUP(X78,映射表!B:C,2,FALSE))</f>
        <v>24187071</v>
      </c>
      <c r="G78" s="19">
        <f>INT(VLOOKUP(Z78,主线配置!R:AF,12,FALSE)/VLOOKUP(1,映射表!B:C,2,FALSE)*VLOOKUP(X78,映射表!B:C,2,FALSE))</f>
        <v>241234</v>
      </c>
      <c r="H78" s="19">
        <f t="shared" si="30"/>
        <v>0</v>
      </c>
      <c r="I78" s="19">
        <f>INT(VLOOKUP(Z78,主线配置!R:AF,13,FALSE)/VLOOKUP(1,映射表!B:C,2,FALSE)*VLOOKUP(X78,映射表!B:C,2,FALSE))</f>
        <v>241234</v>
      </c>
      <c r="J78" s="19">
        <f t="shared" si="31"/>
        <v>0</v>
      </c>
      <c r="K78" s="19">
        <f t="shared" si="31"/>
        <v>100</v>
      </c>
      <c r="L78" s="19">
        <f t="shared" si="38"/>
        <v>0</v>
      </c>
      <c r="M78" s="19">
        <f t="shared" si="39"/>
        <v>0</v>
      </c>
      <c r="N78" s="19">
        <f t="shared" si="40"/>
        <v>95</v>
      </c>
      <c r="O78" s="19">
        <f t="shared" si="41"/>
        <v>0</v>
      </c>
      <c r="P78" s="19">
        <f t="shared" si="42"/>
        <v>0</v>
      </c>
      <c r="Q78" s="19">
        <f t="shared" si="43"/>
        <v>0</v>
      </c>
      <c r="R78" s="19">
        <f t="shared" si="44"/>
        <v>0</v>
      </c>
      <c r="S78" s="19">
        <f t="shared" si="45"/>
        <v>0</v>
      </c>
      <c r="T78" s="19">
        <f t="shared" si="46"/>
        <v>0</v>
      </c>
      <c r="U78" s="19">
        <f t="shared" si="47"/>
        <v>0</v>
      </c>
      <c r="V78" s="19">
        <f t="shared" si="48"/>
        <v>0</v>
      </c>
      <c r="W78" s="19">
        <f>VLOOKUP(Z78,主线配置!F:G,2,FALSE)</f>
        <v>3010001</v>
      </c>
      <c r="X78" s="19">
        <f t="shared" si="32"/>
        <v>74</v>
      </c>
      <c r="Y78" s="11" t="str">
        <f>VLOOKUP(Z78,主线配置!H:I,2,FALSE)</f>
        <v>狂暴莉莉丝</v>
      </c>
      <c r="Z78" s="11">
        <f t="shared" si="49"/>
        <v>1</v>
      </c>
      <c r="AA78" s="11">
        <v>74</v>
      </c>
    </row>
    <row r="79" spans="1:27" s="11" customFormat="1" x14ac:dyDescent="0.15">
      <c r="A79" s="19">
        <f t="shared" si="33"/>
        <v>3010075</v>
      </c>
      <c r="B79" s="19">
        <f t="shared" si="34"/>
        <v>0</v>
      </c>
      <c r="C79" s="19">
        <f t="shared" si="35"/>
        <v>0</v>
      </c>
      <c r="D79" s="19">
        <f t="shared" si="36"/>
        <v>0</v>
      </c>
      <c r="E79" s="19">
        <f t="shared" si="37"/>
        <v>0</v>
      </c>
      <c r="F79" s="19">
        <f>INT(VLOOKUP(Z79,主线配置!R:AF,14,FALSE)/VLOOKUP(1,映射表!B:C,2,FALSE)*VLOOKUP(X79,映射表!B:C,2,FALSE))</f>
        <v>25937300</v>
      </c>
      <c r="G79" s="19">
        <f>INT(VLOOKUP(Z79,主线配置!R:AF,12,FALSE)/VLOOKUP(1,映射表!B:C,2,FALSE)*VLOOKUP(X79,映射表!B:C,2,FALSE))</f>
        <v>258690</v>
      </c>
      <c r="H79" s="19">
        <f t="shared" si="30"/>
        <v>0</v>
      </c>
      <c r="I79" s="19">
        <f>INT(VLOOKUP(Z79,主线配置!R:AF,13,FALSE)/VLOOKUP(1,映射表!B:C,2,FALSE)*VLOOKUP(X79,映射表!B:C,2,FALSE))</f>
        <v>258690</v>
      </c>
      <c r="J79" s="19">
        <f t="shared" si="31"/>
        <v>0</v>
      </c>
      <c r="K79" s="19">
        <f t="shared" si="31"/>
        <v>100</v>
      </c>
      <c r="L79" s="19">
        <f t="shared" si="38"/>
        <v>0</v>
      </c>
      <c r="M79" s="19">
        <f t="shared" si="39"/>
        <v>0</v>
      </c>
      <c r="N79" s="19">
        <f t="shared" si="40"/>
        <v>95</v>
      </c>
      <c r="O79" s="19">
        <f t="shared" si="41"/>
        <v>0</v>
      </c>
      <c r="P79" s="19">
        <f t="shared" si="42"/>
        <v>0</v>
      </c>
      <c r="Q79" s="19">
        <f t="shared" si="43"/>
        <v>0</v>
      </c>
      <c r="R79" s="19">
        <f t="shared" si="44"/>
        <v>0</v>
      </c>
      <c r="S79" s="19">
        <f t="shared" si="45"/>
        <v>0</v>
      </c>
      <c r="T79" s="19">
        <f t="shared" si="46"/>
        <v>0</v>
      </c>
      <c r="U79" s="19">
        <f t="shared" si="47"/>
        <v>0</v>
      </c>
      <c r="V79" s="19">
        <f t="shared" si="48"/>
        <v>0</v>
      </c>
      <c r="W79" s="19">
        <f>VLOOKUP(Z79,主线配置!F:G,2,FALSE)</f>
        <v>3010001</v>
      </c>
      <c r="X79" s="19">
        <f t="shared" si="32"/>
        <v>75</v>
      </c>
      <c r="Y79" s="11" t="str">
        <f>VLOOKUP(Z79,主线配置!H:I,2,FALSE)</f>
        <v>狂暴莉莉丝</v>
      </c>
      <c r="Z79" s="11">
        <f t="shared" si="49"/>
        <v>1</v>
      </c>
      <c r="AA79" s="11">
        <v>75</v>
      </c>
    </row>
    <row r="80" spans="1:27" s="11" customFormat="1" x14ac:dyDescent="0.15">
      <c r="A80" s="19">
        <f t="shared" si="33"/>
        <v>3010076</v>
      </c>
      <c r="B80" s="19">
        <f t="shared" si="34"/>
        <v>0</v>
      </c>
      <c r="C80" s="19">
        <f t="shared" si="35"/>
        <v>0</v>
      </c>
      <c r="D80" s="19">
        <f t="shared" si="36"/>
        <v>0</v>
      </c>
      <c r="E80" s="19">
        <f t="shared" si="37"/>
        <v>0</v>
      </c>
      <c r="F80" s="19">
        <f>INT(VLOOKUP(Z80,主线配置!R:AF,14,FALSE)/VLOOKUP(1,映射表!B:C,2,FALSE)*VLOOKUP(X80,映射表!B:C,2,FALSE))</f>
        <v>27813545</v>
      </c>
      <c r="G80" s="19">
        <f>INT(VLOOKUP(Z80,主线配置!R:AF,12,FALSE)/VLOOKUP(1,映射表!B:C,2,FALSE)*VLOOKUP(X80,映射表!B:C,2,FALSE))</f>
        <v>277403</v>
      </c>
      <c r="H80" s="19">
        <f t="shared" si="30"/>
        <v>0</v>
      </c>
      <c r="I80" s="19">
        <f>INT(VLOOKUP(Z80,主线配置!R:AF,13,FALSE)/VLOOKUP(1,映射表!B:C,2,FALSE)*VLOOKUP(X80,映射表!B:C,2,FALSE))</f>
        <v>277403</v>
      </c>
      <c r="J80" s="19">
        <f t="shared" si="31"/>
        <v>0</v>
      </c>
      <c r="K80" s="19">
        <f t="shared" si="31"/>
        <v>100</v>
      </c>
      <c r="L80" s="19">
        <f t="shared" si="38"/>
        <v>0</v>
      </c>
      <c r="M80" s="19">
        <f t="shared" si="39"/>
        <v>0</v>
      </c>
      <c r="N80" s="19">
        <f t="shared" si="40"/>
        <v>95</v>
      </c>
      <c r="O80" s="19">
        <f t="shared" si="41"/>
        <v>0</v>
      </c>
      <c r="P80" s="19">
        <f t="shared" si="42"/>
        <v>0</v>
      </c>
      <c r="Q80" s="19">
        <f t="shared" si="43"/>
        <v>0</v>
      </c>
      <c r="R80" s="19">
        <f t="shared" si="44"/>
        <v>0</v>
      </c>
      <c r="S80" s="19">
        <f t="shared" si="45"/>
        <v>0</v>
      </c>
      <c r="T80" s="19">
        <f t="shared" si="46"/>
        <v>0</v>
      </c>
      <c r="U80" s="19">
        <f t="shared" si="47"/>
        <v>0</v>
      </c>
      <c r="V80" s="19">
        <f t="shared" si="48"/>
        <v>0</v>
      </c>
      <c r="W80" s="19">
        <f>VLOOKUP(Z80,主线配置!F:G,2,FALSE)</f>
        <v>3010001</v>
      </c>
      <c r="X80" s="19">
        <f t="shared" si="32"/>
        <v>76</v>
      </c>
      <c r="Y80" s="11" t="str">
        <f>VLOOKUP(Z80,主线配置!H:I,2,FALSE)</f>
        <v>狂暴莉莉丝</v>
      </c>
      <c r="Z80" s="11">
        <f t="shared" si="49"/>
        <v>1</v>
      </c>
      <c r="AA80" s="11">
        <v>76</v>
      </c>
    </row>
    <row r="81" spans="1:27" s="11" customFormat="1" x14ac:dyDescent="0.15">
      <c r="A81" s="19">
        <f t="shared" si="33"/>
        <v>3010077</v>
      </c>
      <c r="B81" s="19">
        <f t="shared" si="34"/>
        <v>0</v>
      </c>
      <c r="C81" s="19">
        <f t="shared" si="35"/>
        <v>0</v>
      </c>
      <c r="D81" s="19">
        <f t="shared" si="36"/>
        <v>0</v>
      </c>
      <c r="E81" s="19">
        <f t="shared" si="37"/>
        <v>0</v>
      </c>
      <c r="F81" s="19">
        <f>INT(VLOOKUP(Z81,主线配置!R:AF,14,FALSE)/VLOOKUP(1,映射表!B:C,2,FALSE)*VLOOKUP(X81,映射表!B:C,2,FALSE))</f>
        <v>29824880</v>
      </c>
      <c r="G81" s="19">
        <f>INT(VLOOKUP(Z81,主线配置!R:AF,12,FALSE)/VLOOKUP(1,映射表!B:C,2,FALSE)*VLOOKUP(X81,映射表!B:C,2,FALSE))</f>
        <v>297464</v>
      </c>
      <c r="H81" s="19">
        <f t="shared" si="30"/>
        <v>0</v>
      </c>
      <c r="I81" s="19">
        <f>INT(VLOOKUP(Z81,主线配置!R:AF,13,FALSE)/VLOOKUP(1,映射表!B:C,2,FALSE)*VLOOKUP(X81,映射表!B:C,2,FALSE))</f>
        <v>297464</v>
      </c>
      <c r="J81" s="19">
        <f t="shared" si="31"/>
        <v>0</v>
      </c>
      <c r="K81" s="19">
        <f t="shared" si="31"/>
        <v>100</v>
      </c>
      <c r="L81" s="19">
        <f t="shared" si="38"/>
        <v>0</v>
      </c>
      <c r="M81" s="19">
        <f t="shared" si="39"/>
        <v>0</v>
      </c>
      <c r="N81" s="19">
        <f t="shared" si="40"/>
        <v>95</v>
      </c>
      <c r="O81" s="19">
        <f t="shared" si="41"/>
        <v>0</v>
      </c>
      <c r="P81" s="19">
        <f t="shared" si="42"/>
        <v>0</v>
      </c>
      <c r="Q81" s="19">
        <f t="shared" si="43"/>
        <v>0</v>
      </c>
      <c r="R81" s="19">
        <f t="shared" si="44"/>
        <v>0</v>
      </c>
      <c r="S81" s="19">
        <f t="shared" si="45"/>
        <v>0</v>
      </c>
      <c r="T81" s="19">
        <f t="shared" si="46"/>
        <v>0</v>
      </c>
      <c r="U81" s="19">
        <f t="shared" si="47"/>
        <v>0</v>
      </c>
      <c r="V81" s="19">
        <f t="shared" si="48"/>
        <v>0</v>
      </c>
      <c r="W81" s="19">
        <f>VLOOKUP(Z81,主线配置!F:G,2,FALSE)</f>
        <v>3010001</v>
      </c>
      <c r="X81" s="19">
        <f t="shared" si="32"/>
        <v>77</v>
      </c>
      <c r="Y81" s="11" t="str">
        <f>VLOOKUP(Z81,主线配置!H:I,2,FALSE)</f>
        <v>狂暴莉莉丝</v>
      </c>
      <c r="Z81" s="11">
        <f t="shared" si="49"/>
        <v>1</v>
      </c>
      <c r="AA81" s="11">
        <v>77</v>
      </c>
    </row>
    <row r="82" spans="1:27" s="11" customFormat="1" x14ac:dyDescent="0.15">
      <c r="A82" s="19">
        <f t="shared" si="33"/>
        <v>3010078</v>
      </c>
      <c r="B82" s="19">
        <f t="shared" si="34"/>
        <v>0</v>
      </c>
      <c r="C82" s="19">
        <f t="shared" si="35"/>
        <v>0</v>
      </c>
      <c r="D82" s="19">
        <f t="shared" si="36"/>
        <v>0</v>
      </c>
      <c r="E82" s="19">
        <f t="shared" si="37"/>
        <v>0</v>
      </c>
      <c r="F82" s="19">
        <f>INT(VLOOKUP(Z82,主线配置!R:AF,14,FALSE)/VLOOKUP(1,映射表!B:C,2,FALSE)*VLOOKUP(X82,映射表!B:C,2,FALSE))</f>
        <v>31981030</v>
      </c>
      <c r="G82" s="19">
        <f>INT(VLOOKUP(Z82,主线配置!R:AF,12,FALSE)/VLOOKUP(1,映射表!B:C,2,FALSE)*VLOOKUP(X82,映射表!B:C,2,FALSE))</f>
        <v>318969</v>
      </c>
      <c r="H82" s="19">
        <f t="shared" si="30"/>
        <v>0</v>
      </c>
      <c r="I82" s="19">
        <f>INT(VLOOKUP(Z82,主线配置!R:AF,13,FALSE)/VLOOKUP(1,映射表!B:C,2,FALSE)*VLOOKUP(X82,映射表!B:C,2,FALSE))</f>
        <v>318969</v>
      </c>
      <c r="J82" s="19">
        <f t="shared" si="31"/>
        <v>0</v>
      </c>
      <c r="K82" s="19">
        <f t="shared" si="31"/>
        <v>100</v>
      </c>
      <c r="L82" s="19">
        <f t="shared" si="38"/>
        <v>0</v>
      </c>
      <c r="M82" s="19">
        <f t="shared" si="39"/>
        <v>0</v>
      </c>
      <c r="N82" s="19">
        <f t="shared" si="40"/>
        <v>95</v>
      </c>
      <c r="O82" s="19">
        <f t="shared" si="41"/>
        <v>0</v>
      </c>
      <c r="P82" s="19">
        <f t="shared" si="42"/>
        <v>0</v>
      </c>
      <c r="Q82" s="19">
        <f t="shared" si="43"/>
        <v>0</v>
      </c>
      <c r="R82" s="19">
        <f t="shared" si="44"/>
        <v>0</v>
      </c>
      <c r="S82" s="19">
        <f t="shared" si="45"/>
        <v>0</v>
      </c>
      <c r="T82" s="19">
        <f t="shared" si="46"/>
        <v>0</v>
      </c>
      <c r="U82" s="19">
        <f t="shared" si="47"/>
        <v>0</v>
      </c>
      <c r="V82" s="19">
        <f t="shared" si="48"/>
        <v>0</v>
      </c>
      <c r="W82" s="19">
        <f>VLOOKUP(Z82,主线配置!F:G,2,FALSE)</f>
        <v>3010001</v>
      </c>
      <c r="X82" s="19">
        <f t="shared" si="32"/>
        <v>78</v>
      </c>
      <c r="Y82" s="11" t="str">
        <f>VLOOKUP(Z82,主线配置!H:I,2,FALSE)</f>
        <v>狂暴莉莉丝</v>
      </c>
      <c r="Z82" s="11">
        <f t="shared" si="49"/>
        <v>1</v>
      </c>
      <c r="AA82" s="11">
        <v>78</v>
      </c>
    </row>
    <row r="83" spans="1:27" s="11" customFormat="1" x14ac:dyDescent="0.15">
      <c r="A83" s="19">
        <f t="shared" si="33"/>
        <v>3010079</v>
      </c>
      <c r="B83" s="19">
        <f t="shared" si="34"/>
        <v>0</v>
      </c>
      <c r="C83" s="19">
        <f t="shared" si="35"/>
        <v>0</v>
      </c>
      <c r="D83" s="19">
        <f t="shared" si="36"/>
        <v>0</v>
      </c>
      <c r="E83" s="19">
        <f t="shared" si="37"/>
        <v>0</v>
      </c>
      <c r="F83" s="19">
        <f>INT(VLOOKUP(Z83,主线配置!R:AF,14,FALSE)/VLOOKUP(1,映射表!B:C,2,FALSE)*VLOOKUP(X83,映射表!B:C,2,FALSE))</f>
        <v>34292424</v>
      </c>
      <c r="G83" s="19">
        <f>INT(VLOOKUP(Z83,主线配置!R:AF,12,FALSE)/VLOOKUP(1,映射表!B:C,2,FALSE)*VLOOKUP(X83,映射表!B:C,2,FALSE))</f>
        <v>342022</v>
      </c>
      <c r="H83" s="19">
        <f t="shared" si="30"/>
        <v>0</v>
      </c>
      <c r="I83" s="19">
        <f>INT(VLOOKUP(Z83,主线配置!R:AF,13,FALSE)/VLOOKUP(1,映射表!B:C,2,FALSE)*VLOOKUP(X83,映射表!B:C,2,FALSE))</f>
        <v>342022</v>
      </c>
      <c r="J83" s="19">
        <f t="shared" si="31"/>
        <v>0</v>
      </c>
      <c r="K83" s="19">
        <f t="shared" si="31"/>
        <v>100</v>
      </c>
      <c r="L83" s="19">
        <f t="shared" si="38"/>
        <v>0</v>
      </c>
      <c r="M83" s="19">
        <f t="shared" si="39"/>
        <v>0</v>
      </c>
      <c r="N83" s="19">
        <f t="shared" si="40"/>
        <v>95</v>
      </c>
      <c r="O83" s="19">
        <f t="shared" si="41"/>
        <v>0</v>
      </c>
      <c r="P83" s="19">
        <f t="shared" si="42"/>
        <v>0</v>
      </c>
      <c r="Q83" s="19">
        <f t="shared" si="43"/>
        <v>0</v>
      </c>
      <c r="R83" s="19">
        <f t="shared" si="44"/>
        <v>0</v>
      </c>
      <c r="S83" s="19">
        <f t="shared" si="45"/>
        <v>0</v>
      </c>
      <c r="T83" s="19">
        <f t="shared" si="46"/>
        <v>0</v>
      </c>
      <c r="U83" s="19">
        <f t="shared" si="47"/>
        <v>0</v>
      </c>
      <c r="V83" s="19">
        <f t="shared" si="48"/>
        <v>0</v>
      </c>
      <c r="W83" s="19">
        <f>VLOOKUP(Z83,主线配置!F:G,2,FALSE)</f>
        <v>3010001</v>
      </c>
      <c r="X83" s="19">
        <f t="shared" si="32"/>
        <v>79</v>
      </c>
      <c r="Y83" s="11" t="str">
        <f>VLOOKUP(Z83,主线配置!H:I,2,FALSE)</f>
        <v>狂暴莉莉丝</v>
      </c>
      <c r="Z83" s="11">
        <f t="shared" si="49"/>
        <v>1</v>
      </c>
      <c r="AA83" s="11">
        <v>79</v>
      </c>
    </row>
    <row r="84" spans="1:27" s="11" customFormat="1" x14ac:dyDescent="0.15">
      <c r="A84" s="19">
        <f t="shared" si="33"/>
        <v>3010080</v>
      </c>
      <c r="B84" s="19">
        <f t="shared" si="34"/>
        <v>0</v>
      </c>
      <c r="C84" s="19">
        <f t="shared" si="35"/>
        <v>0</v>
      </c>
      <c r="D84" s="19">
        <f t="shared" si="36"/>
        <v>0</v>
      </c>
      <c r="E84" s="19">
        <f t="shared" si="37"/>
        <v>0</v>
      </c>
      <c r="F84" s="19">
        <f>INT(VLOOKUP(Z84,主线配置!R:AF,14,FALSE)/VLOOKUP(1,映射表!B:C,2,FALSE)*VLOOKUP(X84,映射表!B:C,2,FALSE))</f>
        <v>36770238</v>
      </c>
      <c r="G84" s="19">
        <f>INT(VLOOKUP(Z84,主线配置!R:AF,12,FALSE)/VLOOKUP(1,映射表!B:C,2,FALSE)*VLOOKUP(X84,映射表!B:C,2,FALSE))</f>
        <v>366735</v>
      </c>
      <c r="H84" s="19">
        <f t="shared" si="30"/>
        <v>0</v>
      </c>
      <c r="I84" s="19">
        <f>INT(VLOOKUP(Z84,主线配置!R:AF,13,FALSE)/VLOOKUP(1,映射表!B:C,2,FALSE)*VLOOKUP(X84,映射表!B:C,2,FALSE))</f>
        <v>366735</v>
      </c>
      <c r="J84" s="19">
        <f t="shared" si="31"/>
        <v>0</v>
      </c>
      <c r="K84" s="19">
        <f t="shared" si="31"/>
        <v>100</v>
      </c>
      <c r="L84" s="19">
        <f t="shared" si="38"/>
        <v>0</v>
      </c>
      <c r="M84" s="19">
        <f t="shared" si="39"/>
        <v>0</v>
      </c>
      <c r="N84" s="19">
        <f t="shared" si="40"/>
        <v>95</v>
      </c>
      <c r="O84" s="19">
        <f t="shared" si="41"/>
        <v>0</v>
      </c>
      <c r="P84" s="19">
        <f t="shared" si="42"/>
        <v>0</v>
      </c>
      <c r="Q84" s="19">
        <f t="shared" si="43"/>
        <v>0</v>
      </c>
      <c r="R84" s="19">
        <f t="shared" si="44"/>
        <v>0</v>
      </c>
      <c r="S84" s="19">
        <f t="shared" si="45"/>
        <v>0</v>
      </c>
      <c r="T84" s="19">
        <f t="shared" si="46"/>
        <v>0</v>
      </c>
      <c r="U84" s="19">
        <f t="shared" si="47"/>
        <v>0</v>
      </c>
      <c r="V84" s="19">
        <f t="shared" si="48"/>
        <v>0</v>
      </c>
      <c r="W84" s="19">
        <f>VLOOKUP(Z84,主线配置!F:G,2,FALSE)</f>
        <v>3010001</v>
      </c>
      <c r="X84" s="19">
        <f t="shared" si="32"/>
        <v>80</v>
      </c>
      <c r="Y84" s="11" t="str">
        <f>VLOOKUP(Z84,主线配置!H:I,2,FALSE)</f>
        <v>狂暴莉莉丝</v>
      </c>
      <c r="Z84" s="11">
        <f t="shared" si="49"/>
        <v>1</v>
      </c>
      <c r="AA84" s="11">
        <v>80</v>
      </c>
    </row>
    <row r="85" spans="1:27" s="11" customFormat="1" x14ac:dyDescent="0.15">
      <c r="A85" s="19">
        <f t="shared" si="33"/>
        <v>3010081</v>
      </c>
      <c r="B85" s="19">
        <f t="shared" si="34"/>
        <v>0</v>
      </c>
      <c r="C85" s="19">
        <f t="shared" si="35"/>
        <v>0</v>
      </c>
      <c r="D85" s="19">
        <f t="shared" si="36"/>
        <v>0</v>
      </c>
      <c r="E85" s="19">
        <f t="shared" si="37"/>
        <v>0</v>
      </c>
      <c r="F85" s="19">
        <f>INT(VLOOKUP(Z85,主线配置!R:AF,14,FALSE)/VLOOKUP(1,映射表!B:C,2,FALSE)*VLOOKUP(X85,映射表!B:C,2,FALSE))</f>
        <v>39426454</v>
      </c>
      <c r="G85" s="19">
        <f>INT(VLOOKUP(Z85,主线配置!R:AF,12,FALSE)/VLOOKUP(1,映射表!B:C,2,FALSE)*VLOOKUP(X85,映射表!B:C,2,FALSE))</f>
        <v>393227</v>
      </c>
      <c r="H85" s="19">
        <f t="shared" si="30"/>
        <v>0</v>
      </c>
      <c r="I85" s="19">
        <f>INT(VLOOKUP(Z85,主线配置!R:AF,13,FALSE)/VLOOKUP(1,映射表!B:C,2,FALSE)*VLOOKUP(X85,映射表!B:C,2,FALSE))</f>
        <v>393227</v>
      </c>
      <c r="J85" s="19">
        <f t="shared" si="31"/>
        <v>0</v>
      </c>
      <c r="K85" s="19">
        <f t="shared" si="31"/>
        <v>100</v>
      </c>
      <c r="L85" s="19">
        <f t="shared" si="38"/>
        <v>0</v>
      </c>
      <c r="M85" s="19">
        <f t="shared" si="39"/>
        <v>0</v>
      </c>
      <c r="N85" s="19">
        <f t="shared" si="40"/>
        <v>95</v>
      </c>
      <c r="O85" s="19">
        <f t="shared" si="41"/>
        <v>0</v>
      </c>
      <c r="P85" s="19">
        <f t="shared" si="42"/>
        <v>0</v>
      </c>
      <c r="Q85" s="19">
        <f t="shared" si="43"/>
        <v>0</v>
      </c>
      <c r="R85" s="19">
        <f t="shared" si="44"/>
        <v>0</v>
      </c>
      <c r="S85" s="19">
        <f t="shared" si="45"/>
        <v>0</v>
      </c>
      <c r="T85" s="19">
        <f t="shared" si="46"/>
        <v>0</v>
      </c>
      <c r="U85" s="19">
        <f t="shared" si="47"/>
        <v>0</v>
      </c>
      <c r="V85" s="19">
        <f t="shared" si="48"/>
        <v>0</v>
      </c>
      <c r="W85" s="19">
        <f>VLOOKUP(Z85,主线配置!F:G,2,FALSE)</f>
        <v>3010001</v>
      </c>
      <c r="X85" s="19">
        <f t="shared" si="32"/>
        <v>81</v>
      </c>
      <c r="Y85" s="11" t="str">
        <f>VLOOKUP(Z85,主线配置!H:I,2,FALSE)</f>
        <v>狂暴莉莉丝</v>
      </c>
      <c r="Z85" s="11">
        <f t="shared" si="49"/>
        <v>1</v>
      </c>
      <c r="AA85" s="11">
        <v>81</v>
      </c>
    </row>
    <row r="86" spans="1:27" s="11" customFormat="1" x14ac:dyDescent="0.15">
      <c r="A86" s="19">
        <f t="shared" si="33"/>
        <v>3010082</v>
      </c>
      <c r="B86" s="19">
        <f t="shared" si="34"/>
        <v>0</v>
      </c>
      <c r="C86" s="19">
        <f t="shared" si="35"/>
        <v>0</v>
      </c>
      <c r="D86" s="19">
        <f t="shared" si="36"/>
        <v>0</v>
      </c>
      <c r="E86" s="19">
        <f t="shared" si="37"/>
        <v>0</v>
      </c>
      <c r="F86" s="19">
        <f>INT(VLOOKUP(Z86,主线配置!R:AF,14,FALSE)/VLOOKUP(1,映射表!B:C,2,FALSE)*VLOOKUP(X86,映射表!B:C,2,FALSE))</f>
        <v>42273918</v>
      </c>
      <c r="G86" s="19">
        <f>INT(VLOOKUP(Z86,主线配置!R:AF,12,FALSE)/VLOOKUP(1,映射表!B:C,2,FALSE)*VLOOKUP(X86,映射表!B:C,2,FALSE))</f>
        <v>421627</v>
      </c>
      <c r="H86" s="19">
        <f t="shared" si="30"/>
        <v>0</v>
      </c>
      <c r="I86" s="19">
        <f>INT(VLOOKUP(Z86,主线配置!R:AF,13,FALSE)/VLOOKUP(1,映射表!B:C,2,FALSE)*VLOOKUP(X86,映射表!B:C,2,FALSE))</f>
        <v>421627</v>
      </c>
      <c r="J86" s="19">
        <f t="shared" si="31"/>
        <v>0</v>
      </c>
      <c r="K86" s="19">
        <f t="shared" si="31"/>
        <v>100</v>
      </c>
      <c r="L86" s="19">
        <f t="shared" si="38"/>
        <v>0</v>
      </c>
      <c r="M86" s="19">
        <f t="shared" si="39"/>
        <v>0</v>
      </c>
      <c r="N86" s="19">
        <f t="shared" si="40"/>
        <v>95</v>
      </c>
      <c r="O86" s="19">
        <f t="shared" si="41"/>
        <v>0</v>
      </c>
      <c r="P86" s="19">
        <f t="shared" si="42"/>
        <v>0</v>
      </c>
      <c r="Q86" s="19">
        <f t="shared" si="43"/>
        <v>0</v>
      </c>
      <c r="R86" s="19">
        <f t="shared" si="44"/>
        <v>0</v>
      </c>
      <c r="S86" s="19">
        <f t="shared" si="45"/>
        <v>0</v>
      </c>
      <c r="T86" s="19">
        <f t="shared" si="46"/>
        <v>0</v>
      </c>
      <c r="U86" s="19">
        <f t="shared" si="47"/>
        <v>0</v>
      </c>
      <c r="V86" s="19">
        <f t="shared" si="48"/>
        <v>0</v>
      </c>
      <c r="W86" s="19">
        <f>VLOOKUP(Z86,主线配置!F:G,2,FALSE)</f>
        <v>3010001</v>
      </c>
      <c r="X86" s="19">
        <f t="shared" si="32"/>
        <v>82</v>
      </c>
      <c r="Y86" s="11" t="str">
        <f>VLOOKUP(Z86,主线配置!H:I,2,FALSE)</f>
        <v>狂暴莉莉丝</v>
      </c>
      <c r="Z86" s="11">
        <f t="shared" si="49"/>
        <v>1</v>
      </c>
      <c r="AA86" s="11">
        <v>82</v>
      </c>
    </row>
    <row r="87" spans="1:27" s="11" customFormat="1" x14ac:dyDescent="0.15">
      <c r="A87" s="19">
        <f t="shared" si="33"/>
        <v>3010083</v>
      </c>
      <c r="B87" s="19">
        <f t="shared" si="34"/>
        <v>0</v>
      </c>
      <c r="C87" s="19">
        <f t="shared" si="35"/>
        <v>0</v>
      </c>
      <c r="D87" s="19">
        <f t="shared" si="36"/>
        <v>0</v>
      </c>
      <c r="E87" s="19">
        <f t="shared" si="37"/>
        <v>0</v>
      </c>
      <c r="F87" s="19">
        <f>INT(VLOOKUP(Z87,主线配置!R:AF,14,FALSE)/VLOOKUP(1,映射表!B:C,2,FALSE)*VLOOKUP(X87,映射表!B:C,2,FALSE))</f>
        <v>45326400</v>
      </c>
      <c r="G87" s="19">
        <f>INT(VLOOKUP(Z87,主线配置!R:AF,12,FALSE)/VLOOKUP(1,映射表!B:C,2,FALSE)*VLOOKUP(X87,映射表!B:C,2,FALSE))</f>
        <v>452071</v>
      </c>
      <c r="H87" s="19">
        <f t="shared" si="30"/>
        <v>0</v>
      </c>
      <c r="I87" s="19">
        <f>INT(VLOOKUP(Z87,主线配置!R:AF,13,FALSE)/VLOOKUP(1,映射表!B:C,2,FALSE)*VLOOKUP(X87,映射表!B:C,2,FALSE))</f>
        <v>452071</v>
      </c>
      <c r="J87" s="19">
        <f t="shared" si="31"/>
        <v>0</v>
      </c>
      <c r="K87" s="19">
        <f t="shared" si="31"/>
        <v>100</v>
      </c>
      <c r="L87" s="19">
        <f t="shared" si="38"/>
        <v>0</v>
      </c>
      <c r="M87" s="19">
        <f t="shared" si="39"/>
        <v>0</v>
      </c>
      <c r="N87" s="19">
        <f t="shared" si="40"/>
        <v>95</v>
      </c>
      <c r="O87" s="19">
        <f t="shared" si="41"/>
        <v>0</v>
      </c>
      <c r="P87" s="19">
        <f t="shared" si="42"/>
        <v>0</v>
      </c>
      <c r="Q87" s="19">
        <f t="shared" si="43"/>
        <v>0</v>
      </c>
      <c r="R87" s="19">
        <f t="shared" si="44"/>
        <v>0</v>
      </c>
      <c r="S87" s="19">
        <f t="shared" si="45"/>
        <v>0</v>
      </c>
      <c r="T87" s="19">
        <f t="shared" si="46"/>
        <v>0</v>
      </c>
      <c r="U87" s="19">
        <f t="shared" si="47"/>
        <v>0</v>
      </c>
      <c r="V87" s="19">
        <f t="shared" si="48"/>
        <v>0</v>
      </c>
      <c r="W87" s="19">
        <f>VLOOKUP(Z87,主线配置!F:G,2,FALSE)</f>
        <v>3010001</v>
      </c>
      <c r="X87" s="19">
        <f t="shared" si="32"/>
        <v>83</v>
      </c>
      <c r="Y87" s="11" t="str">
        <f>VLOOKUP(Z87,主线配置!H:I,2,FALSE)</f>
        <v>狂暴莉莉丝</v>
      </c>
      <c r="Z87" s="11">
        <f t="shared" si="49"/>
        <v>1</v>
      </c>
      <c r="AA87" s="11">
        <v>83</v>
      </c>
    </row>
    <row r="88" spans="1:27" s="11" customFormat="1" x14ac:dyDescent="0.15">
      <c r="A88" s="19">
        <f t="shared" si="33"/>
        <v>3010084</v>
      </c>
      <c r="B88" s="19">
        <f t="shared" si="34"/>
        <v>0</v>
      </c>
      <c r="C88" s="19">
        <f t="shared" si="35"/>
        <v>0</v>
      </c>
      <c r="D88" s="19">
        <f t="shared" si="36"/>
        <v>0</v>
      </c>
      <c r="E88" s="19">
        <f t="shared" si="37"/>
        <v>0</v>
      </c>
      <c r="F88" s="19">
        <f>INT(VLOOKUP(Z88,主线配置!R:AF,14,FALSE)/VLOOKUP(1,映射表!B:C,2,FALSE)*VLOOKUP(X88,映射表!B:C,2,FALSE))</f>
        <v>48598660</v>
      </c>
      <c r="G88" s="19">
        <f>INT(VLOOKUP(Z88,主线配置!R:AF,12,FALSE)/VLOOKUP(1,映射表!B:C,2,FALSE)*VLOOKUP(X88,映射表!B:C,2,FALSE))</f>
        <v>484708</v>
      </c>
      <c r="H88" s="19">
        <f t="shared" si="30"/>
        <v>0</v>
      </c>
      <c r="I88" s="19">
        <f>INT(VLOOKUP(Z88,主线配置!R:AF,13,FALSE)/VLOOKUP(1,映射表!B:C,2,FALSE)*VLOOKUP(X88,映射表!B:C,2,FALSE))</f>
        <v>484708</v>
      </c>
      <c r="J88" s="19">
        <f t="shared" si="31"/>
        <v>0</v>
      </c>
      <c r="K88" s="19">
        <f t="shared" si="31"/>
        <v>100</v>
      </c>
      <c r="L88" s="19">
        <f t="shared" si="38"/>
        <v>0</v>
      </c>
      <c r="M88" s="19">
        <f t="shared" si="39"/>
        <v>0</v>
      </c>
      <c r="N88" s="19">
        <f t="shared" si="40"/>
        <v>95</v>
      </c>
      <c r="O88" s="19">
        <f t="shared" si="41"/>
        <v>0</v>
      </c>
      <c r="P88" s="19">
        <f t="shared" si="42"/>
        <v>0</v>
      </c>
      <c r="Q88" s="19">
        <f t="shared" si="43"/>
        <v>0</v>
      </c>
      <c r="R88" s="19">
        <f t="shared" si="44"/>
        <v>0</v>
      </c>
      <c r="S88" s="19">
        <f t="shared" si="45"/>
        <v>0</v>
      </c>
      <c r="T88" s="19">
        <f t="shared" si="46"/>
        <v>0</v>
      </c>
      <c r="U88" s="19">
        <f t="shared" si="47"/>
        <v>0</v>
      </c>
      <c r="V88" s="19">
        <f t="shared" si="48"/>
        <v>0</v>
      </c>
      <c r="W88" s="19">
        <f>VLOOKUP(Z88,主线配置!F:G,2,FALSE)</f>
        <v>3010001</v>
      </c>
      <c r="X88" s="19">
        <f t="shared" si="32"/>
        <v>84</v>
      </c>
      <c r="Y88" s="11" t="str">
        <f>VLOOKUP(Z88,主线配置!H:I,2,FALSE)</f>
        <v>狂暴莉莉丝</v>
      </c>
      <c r="Z88" s="11">
        <f t="shared" si="49"/>
        <v>1</v>
      </c>
      <c r="AA88" s="11">
        <v>84</v>
      </c>
    </row>
    <row r="89" spans="1:27" s="11" customFormat="1" x14ac:dyDescent="0.15">
      <c r="A89" s="19">
        <f t="shared" si="33"/>
        <v>3010085</v>
      </c>
      <c r="B89" s="19">
        <f t="shared" si="34"/>
        <v>0</v>
      </c>
      <c r="C89" s="19">
        <f t="shared" si="35"/>
        <v>0</v>
      </c>
      <c r="D89" s="19">
        <f t="shared" si="36"/>
        <v>0</v>
      </c>
      <c r="E89" s="19">
        <f t="shared" si="37"/>
        <v>0</v>
      </c>
      <c r="F89" s="19">
        <f>INT(VLOOKUP(Z89,主线配置!R:AF,14,FALSE)/VLOOKUP(1,映射表!B:C,2,FALSE)*VLOOKUP(X89,映射表!B:C,2,FALSE))</f>
        <v>52106523</v>
      </c>
      <c r="G89" s="19">
        <f>INT(VLOOKUP(Z89,主线配置!R:AF,12,FALSE)/VLOOKUP(1,映射表!B:C,2,FALSE)*VLOOKUP(X89,映射表!B:C,2,FALSE))</f>
        <v>519694</v>
      </c>
      <c r="H89" s="19">
        <f t="shared" si="30"/>
        <v>0</v>
      </c>
      <c r="I89" s="19">
        <f>INT(VLOOKUP(Z89,主线配置!R:AF,13,FALSE)/VLOOKUP(1,映射表!B:C,2,FALSE)*VLOOKUP(X89,映射表!B:C,2,FALSE))</f>
        <v>519694</v>
      </c>
      <c r="J89" s="19">
        <f t="shared" si="31"/>
        <v>0</v>
      </c>
      <c r="K89" s="19">
        <f t="shared" si="31"/>
        <v>100</v>
      </c>
      <c r="L89" s="19">
        <f t="shared" si="38"/>
        <v>0</v>
      </c>
      <c r="M89" s="19">
        <f t="shared" si="39"/>
        <v>0</v>
      </c>
      <c r="N89" s="19">
        <f t="shared" si="40"/>
        <v>95</v>
      </c>
      <c r="O89" s="19">
        <f t="shared" si="41"/>
        <v>0</v>
      </c>
      <c r="P89" s="19">
        <f t="shared" si="42"/>
        <v>0</v>
      </c>
      <c r="Q89" s="19">
        <f t="shared" si="43"/>
        <v>0</v>
      </c>
      <c r="R89" s="19">
        <f t="shared" si="44"/>
        <v>0</v>
      </c>
      <c r="S89" s="19">
        <f t="shared" si="45"/>
        <v>0</v>
      </c>
      <c r="T89" s="19">
        <f t="shared" si="46"/>
        <v>0</v>
      </c>
      <c r="U89" s="19">
        <f t="shared" si="47"/>
        <v>0</v>
      </c>
      <c r="V89" s="19">
        <f t="shared" si="48"/>
        <v>0</v>
      </c>
      <c r="W89" s="19">
        <f>VLOOKUP(Z89,主线配置!F:G,2,FALSE)</f>
        <v>3010001</v>
      </c>
      <c r="X89" s="19">
        <f t="shared" si="32"/>
        <v>85</v>
      </c>
      <c r="Y89" s="11" t="str">
        <f>VLOOKUP(Z89,主线配置!H:I,2,FALSE)</f>
        <v>狂暴莉莉丝</v>
      </c>
      <c r="Z89" s="11">
        <f t="shared" si="49"/>
        <v>1</v>
      </c>
      <c r="AA89" s="11">
        <v>85</v>
      </c>
    </row>
    <row r="90" spans="1:27" s="11" customFormat="1" x14ac:dyDescent="0.15">
      <c r="A90" s="19">
        <f t="shared" si="33"/>
        <v>3010086</v>
      </c>
      <c r="B90" s="19">
        <f t="shared" si="34"/>
        <v>0</v>
      </c>
      <c r="C90" s="19">
        <f t="shared" si="35"/>
        <v>0</v>
      </c>
      <c r="D90" s="19">
        <f t="shared" si="36"/>
        <v>0</v>
      </c>
      <c r="E90" s="19">
        <f t="shared" si="37"/>
        <v>0</v>
      </c>
      <c r="F90" s="19">
        <f>INT(VLOOKUP(Z90,主线配置!R:AF,14,FALSE)/VLOOKUP(1,映射表!B:C,2,FALSE)*VLOOKUP(X90,映射表!B:C,2,FALSE))</f>
        <v>55866952</v>
      </c>
      <c r="G90" s="19">
        <f>INT(VLOOKUP(Z90,主线配置!R:AF,12,FALSE)/VLOOKUP(1,映射表!B:C,2,FALSE)*VLOOKUP(X90,映射表!B:C,2,FALSE))</f>
        <v>557199</v>
      </c>
      <c r="H90" s="19">
        <f t="shared" si="30"/>
        <v>0</v>
      </c>
      <c r="I90" s="19">
        <f>INT(VLOOKUP(Z90,主线配置!R:AF,13,FALSE)/VLOOKUP(1,映射表!B:C,2,FALSE)*VLOOKUP(X90,映射表!B:C,2,FALSE))</f>
        <v>557199</v>
      </c>
      <c r="J90" s="19">
        <f t="shared" si="31"/>
        <v>0</v>
      </c>
      <c r="K90" s="19">
        <f t="shared" si="31"/>
        <v>100</v>
      </c>
      <c r="L90" s="19">
        <f t="shared" si="38"/>
        <v>0</v>
      </c>
      <c r="M90" s="19">
        <f t="shared" si="39"/>
        <v>0</v>
      </c>
      <c r="N90" s="19">
        <f t="shared" si="40"/>
        <v>95</v>
      </c>
      <c r="O90" s="19">
        <f t="shared" si="41"/>
        <v>0</v>
      </c>
      <c r="P90" s="19">
        <f t="shared" si="42"/>
        <v>0</v>
      </c>
      <c r="Q90" s="19">
        <f t="shared" si="43"/>
        <v>0</v>
      </c>
      <c r="R90" s="19">
        <f t="shared" si="44"/>
        <v>0</v>
      </c>
      <c r="S90" s="19">
        <f t="shared" si="45"/>
        <v>0</v>
      </c>
      <c r="T90" s="19">
        <f t="shared" si="46"/>
        <v>0</v>
      </c>
      <c r="U90" s="19">
        <f t="shared" si="47"/>
        <v>0</v>
      </c>
      <c r="V90" s="19">
        <f t="shared" si="48"/>
        <v>0</v>
      </c>
      <c r="W90" s="19">
        <f>VLOOKUP(Z90,主线配置!F:G,2,FALSE)</f>
        <v>3010001</v>
      </c>
      <c r="X90" s="19">
        <f t="shared" si="32"/>
        <v>86</v>
      </c>
      <c r="Y90" s="11" t="str">
        <f>VLOOKUP(Z90,主线配置!H:I,2,FALSE)</f>
        <v>狂暴莉莉丝</v>
      </c>
      <c r="Z90" s="11">
        <f t="shared" si="49"/>
        <v>1</v>
      </c>
      <c r="AA90" s="11">
        <v>86</v>
      </c>
    </row>
    <row r="91" spans="1:27" s="11" customFormat="1" x14ac:dyDescent="0.15">
      <c r="A91" s="19">
        <f t="shared" si="33"/>
        <v>3010087</v>
      </c>
      <c r="B91" s="19">
        <f t="shared" si="34"/>
        <v>0</v>
      </c>
      <c r="C91" s="19">
        <f t="shared" si="35"/>
        <v>0</v>
      </c>
      <c r="D91" s="19">
        <f t="shared" si="36"/>
        <v>0</v>
      </c>
      <c r="E91" s="19">
        <f t="shared" si="37"/>
        <v>0</v>
      </c>
      <c r="F91" s="19">
        <f>INT(VLOOKUP(Z91,主线配置!R:AF,14,FALSE)/VLOOKUP(1,映射表!B:C,2,FALSE)*VLOOKUP(X91,映射表!B:C,2,FALSE))</f>
        <v>59898132</v>
      </c>
      <c r="G91" s="19">
        <f>INT(VLOOKUP(Z91,主线配置!R:AF,12,FALSE)/VLOOKUP(1,映射表!B:C,2,FALSE)*VLOOKUP(X91,映射表!B:C,2,FALSE))</f>
        <v>597405</v>
      </c>
      <c r="H91" s="19">
        <f t="shared" si="30"/>
        <v>0</v>
      </c>
      <c r="I91" s="19">
        <f>INT(VLOOKUP(Z91,主线配置!R:AF,13,FALSE)/VLOOKUP(1,映射表!B:C,2,FALSE)*VLOOKUP(X91,映射表!B:C,2,FALSE))</f>
        <v>597405</v>
      </c>
      <c r="J91" s="19">
        <f t="shared" si="31"/>
        <v>0</v>
      </c>
      <c r="K91" s="19">
        <f t="shared" si="31"/>
        <v>100</v>
      </c>
      <c r="L91" s="19">
        <f t="shared" si="38"/>
        <v>0</v>
      </c>
      <c r="M91" s="19">
        <f t="shared" si="39"/>
        <v>0</v>
      </c>
      <c r="N91" s="19">
        <f t="shared" si="40"/>
        <v>95</v>
      </c>
      <c r="O91" s="19">
        <f t="shared" si="41"/>
        <v>0</v>
      </c>
      <c r="P91" s="19">
        <f t="shared" si="42"/>
        <v>0</v>
      </c>
      <c r="Q91" s="19">
        <f t="shared" si="43"/>
        <v>0</v>
      </c>
      <c r="R91" s="19">
        <f t="shared" si="44"/>
        <v>0</v>
      </c>
      <c r="S91" s="19">
        <f t="shared" si="45"/>
        <v>0</v>
      </c>
      <c r="T91" s="19">
        <f t="shared" si="46"/>
        <v>0</v>
      </c>
      <c r="U91" s="19">
        <f t="shared" si="47"/>
        <v>0</v>
      </c>
      <c r="V91" s="19">
        <f t="shared" si="48"/>
        <v>0</v>
      </c>
      <c r="W91" s="19">
        <f>VLOOKUP(Z91,主线配置!F:G,2,FALSE)</f>
        <v>3010001</v>
      </c>
      <c r="X91" s="19">
        <f t="shared" si="32"/>
        <v>87</v>
      </c>
      <c r="Y91" s="11" t="str">
        <f>VLOOKUP(Z91,主线配置!H:I,2,FALSE)</f>
        <v>狂暴莉莉丝</v>
      </c>
      <c r="Z91" s="11">
        <f t="shared" si="49"/>
        <v>1</v>
      </c>
      <c r="AA91" s="11">
        <v>87</v>
      </c>
    </row>
    <row r="92" spans="1:27" s="11" customFormat="1" x14ac:dyDescent="0.15">
      <c r="A92" s="19">
        <f t="shared" si="33"/>
        <v>3010088</v>
      </c>
      <c r="B92" s="19">
        <f t="shared" si="34"/>
        <v>0</v>
      </c>
      <c r="C92" s="19">
        <f t="shared" si="35"/>
        <v>0</v>
      </c>
      <c r="D92" s="19">
        <f t="shared" si="36"/>
        <v>0</v>
      </c>
      <c r="E92" s="19">
        <f t="shared" si="37"/>
        <v>0</v>
      </c>
      <c r="F92" s="19">
        <f>INT(VLOOKUP(Z92,主线配置!R:AF,14,FALSE)/VLOOKUP(1,映射表!B:C,2,FALSE)*VLOOKUP(X92,映射表!B:C,2,FALSE))</f>
        <v>64219557</v>
      </c>
      <c r="G92" s="19">
        <f>INT(VLOOKUP(Z92,主线配置!R:AF,12,FALSE)/VLOOKUP(1,映射表!B:C,2,FALSE)*VLOOKUP(X92,映射表!B:C,2,FALSE))</f>
        <v>640506</v>
      </c>
      <c r="H92" s="19">
        <f t="shared" si="30"/>
        <v>0</v>
      </c>
      <c r="I92" s="19">
        <f>INT(VLOOKUP(Z92,主线配置!R:AF,13,FALSE)/VLOOKUP(1,映射表!B:C,2,FALSE)*VLOOKUP(X92,映射表!B:C,2,FALSE))</f>
        <v>640506</v>
      </c>
      <c r="J92" s="19">
        <f t="shared" si="31"/>
        <v>0</v>
      </c>
      <c r="K92" s="19">
        <f t="shared" si="31"/>
        <v>100</v>
      </c>
      <c r="L92" s="19">
        <f t="shared" si="38"/>
        <v>0</v>
      </c>
      <c r="M92" s="19">
        <f t="shared" si="39"/>
        <v>0</v>
      </c>
      <c r="N92" s="19">
        <f t="shared" si="40"/>
        <v>95</v>
      </c>
      <c r="O92" s="19">
        <f t="shared" si="41"/>
        <v>0</v>
      </c>
      <c r="P92" s="19">
        <f t="shared" si="42"/>
        <v>0</v>
      </c>
      <c r="Q92" s="19">
        <f t="shared" si="43"/>
        <v>0</v>
      </c>
      <c r="R92" s="19">
        <f t="shared" si="44"/>
        <v>0</v>
      </c>
      <c r="S92" s="19">
        <f t="shared" si="45"/>
        <v>0</v>
      </c>
      <c r="T92" s="19">
        <f t="shared" si="46"/>
        <v>0</v>
      </c>
      <c r="U92" s="19">
        <f t="shared" si="47"/>
        <v>0</v>
      </c>
      <c r="V92" s="19">
        <f t="shared" si="48"/>
        <v>0</v>
      </c>
      <c r="W92" s="19">
        <f>VLOOKUP(Z92,主线配置!F:G,2,FALSE)</f>
        <v>3010001</v>
      </c>
      <c r="X92" s="19">
        <f t="shared" si="32"/>
        <v>88</v>
      </c>
      <c r="Y92" s="11" t="str">
        <f>VLOOKUP(Z92,主线配置!H:I,2,FALSE)</f>
        <v>狂暴莉莉丝</v>
      </c>
      <c r="Z92" s="11">
        <f t="shared" si="49"/>
        <v>1</v>
      </c>
      <c r="AA92" s="11">
        <v>88</v>
      </c>
    </row>
    <row r="93" spans="1:27" s="11" customFormat="1" x14ac:dyDescent="0.15">
      <c r="A93" s="19">
        <f t="shared" si="33"/>
        <v>3010089</v>
      </c>
      <c r="B93" s="19">
        <f t="shared" si="34"/>
        <v>0</v>
      </c>
      <c r="C93" s="19">
        <f t="shared" si="35"/>
        <v>0</v>
      </c>
      <c r="D93" s="19">
        <f t="shared" si="36"/>
        <v>0</v>
      </c>
      <c r="E93" s="19">
        <f t="shared" si="37"/>
        <v>0</v>
      </c>
      <c r="F93" s="19">
        <f>INT(VLOOKUP(Z93,主线配置!R:AF,14,FALSE)/VLOOKUP(1,映射表!B:C,2,FALSE)*VLOOKUP(X93,映射表!B:C,2,FALSE))</f>
        <v>68852125</v>
      </c>
      <c r="G93" s="19">
        <f>INT(VLOOKUP(Z93,主线配置!R:AF,12,FALSE)/VLOOKUP(1,映射表!B:C,2,FALSE)*VLOOKUP(X93,映射表!B:C,2,FALSE))</f>
        <v>686710</v>
      </c>
      <c r="H93" s="19">
        <f t="shared" si="30"/>
        <v>0</v>
      </c>
      <c r="I93" s="19">
        <f>INT(VLOOKUP(Z93,主线配置!R:AF,13,FALSE)/VLOOKUP(1,映射表!B:C,2,FALSE)*VLOOKUP(X93,映射表!B:C,2,FALSE))</f>
        <v>686710</v>
      </c>
      <c r="J93" s="19">
        <f t="shared" si="31"/>
        <v>0</v>
      </c>
      <c r="K93" s="19">
        <f t="shared" si="31"/>
        <v>100</v>
      </c>
      <c r="L93" s="19">
        <f t="shared" si="38"/>
        <v>0</v>
      </c>
      <c r="M93" s="19">
        <f t="shared" si="39"/>
        <v>0</v>
      </c>
      <c r="N93" s="19">
        <f t="shared" si="40"/>
        <v>95</v>
      </c>
      <c r="O93" s="19">
        <f t="shared" si="41"/>
        <v>0</v>
      </c>
      <c r="P93" s="19">
        <f t="shared" si="42"/>
        <v>0</v>
      </c>
      <c r="Q93" s="19">
        <f t="shared" si="43"/>
        <v>0</v>
      </c>
      <c r="R93" s="19">
        <f t="shared" si="44"/>
        <v>0</v>
      </c>
      <c r="S93" s="19">
        <f t="shared" si="45"/>
        <v>0</v>
      </c>
      <c r="T93" s="19">
        <f t="shared" si="46"/>
        <v>0</v>
      </c>
      <c r="U93" s="19">
        <f t="shared" si="47"/>
        <v>0</v>
      </c>
      <c r="V93" s="19">
        <f t="shared" si="48"/>
        <v>0</v>
      </c>
      <c r="W93" s="19">
        <f>VLOOKUP(Z93,主线配置!F:G,2,FALSE)</f>
        <v>3010001</v>
      </c>
      <c r="X93" s="19">
        <f t="shared" si="32"/>
        <v>89</v>
      </c>
      <c r="Y93" s="11" t="str">
        <f>VLOOKUP(Z93,主线配置!H:I,2,FALSE)</f>
        <v>狂暴莉莉丝</v>
      </c>
      <c r="Z93" s="11">
        <f t="shared" si="49"/>
        <v>1</v>
      </c>
      <c r="AA93" s="11">
        <v>89</v>
      </c>
    </row>
    <row r="94" spans="1:27" s="11" customFormat="1" x14ac:dyDescent="0.15">
      <c r="A94" s="19">
        <f t="shared" si="33"/>
        <v>3010090</v>
      </c>
      <c r="B94" s="19">
        <f t="shared" si="34"/>
        <v>0</v>
      </c>
      <c r="C94" s="19">
        <f t="shared" si="35"/>
        <v>0</v>
      </c>
      <c r="D94" s="19">
        <f t="shared" si="36"/>
        <v>0</v>
      </c>
      <c r="E94" s="19">
        <f t="shared" si="37"/>
        <v>0</v>
      </c>
      <c r="F94" s="19">
        <f>INT(VLOOKUP(Z94,主线配置!R:AF,14,FALSE)/VLOOKUP(1,映射表!B:C,2,FALSE)*VLOOKUP(X94,映射表!B:C,2,FALSE))</f>
        <v>73818237</v>
      </c>
      <c r="G94" s="19">
        <f>INT(VLOOKUP(Z94,主线配置!R:AF,12,FALSE)/VLOOKUP(1,映射表!B:C,2,FALSE)*VLOOKUP(X94,映射表!B:C,2,FALSE))</f>
        <v>736240</v>
      </c>
      <c r="H94" s="19">
        <f t="shared" si="30"/>
        <v>0</v>
      </c>
      <c r="I94" s="19">
        <f>INT(VLOOKUP(Z94,主线配置!R:AF,13,FALSE)/VLOOKUP(1,映射表!B:C,2,FALSE)*VLOOKUP(X94,映射表!B:C,2,FALSE))</f>
        <v>736240</v>
      </c>
      <c r="J94" s="19">
        <f t="shared" si="31"/>
        <v>0</v>
      </c>
      <c r="K94" s="19">
        <f t="shared" si="31"/>
        <v>100</v>
      </c>
      <c r="L94" s="19">
        <f t="shared" si="38"/>
        <v>0</v>
      </c>
      <c r="M94" s="19">
        <f t="shared" si="39"/>
        <v>0</v>
      </c>
      <c r="N94" s="19">
        <f t="shared" si="40"/>
        <v>95</v>
      </c>
      <c r="O94" s="19">
        <f t="shared" si="41"/>
        <v>0</v>
      </c>
      <c r="P94" s="19">
        <f t="shared" si="42"/>
        <v>0</v>
      </c>
      <c r="Q94" s="19">
        <f t="shared" si="43"/>
        <v>0</v>
      </c>
      <c r="R94" s="19">
        <f t="shared" si="44"/>
        <v>0</v>
      </c>
      <c r="S94" s="19">
        <f t="shared" si="45"/>
        <v>0</v>
      </c>
      <c r="T94" s="19">
        <f t="shared" si="46"/>
        <v>0</v>
      </c>
      <c r="U94" s="19">
        <f t="shared" si="47"/>
        <v>0</v>
      </c>
      <c r="V94" s="19">
        <f t="shared" si="48"/>
        <v>0</v>
      </c>
      <c r="W94" s="19">
        <f>VLOOKUP(Z94,主线配置!F:G,2,FALSE)</f>
        <v>3010001</v>
      </c>
      <c r="X94" s="19">
        <f t="shared" si="32"/>
        <v>90</v>
      </c>
      <c r="Y94" s="11" t="str">
        <f>VLOOKUP(Z94,主线配置!H:I,2,FALSE)</f>
        <v>狂暴莉莉丝</v>
      </c>
      <c r="Z94" s="11">
        <f t="shared" si="49"/>
        <v>1</v>
      </c>
      <c r="AA94" s="11">
        <v>90</v>
      </c>
    </row>
    <row r="95" spans="1:27" s="11" customFormat="1" x14ac:dyDescent="0.15">
      <c r="A95" s="19">
        <f t="shared" si="33"/>
        <v>3010091</v>
      </c>
      <c r="B95" s="19">
        <f t="shared" si="34"/>
        <v>0</v>
      </c>
      <c r="C95" s="19">
        <f t="shared" si="35"/>
        <v>0</v>
      </c>
      <c r="D95" s="19">
        <f t="shared" si="36"/>
        <v>0</v>
      </c>
      <c r="E95" s="19">
        <f t="shared" si="37"/>
        <v>0</v>
      </c>
      <c r="F95" s="19">
        <f>INT(VLOOKUP(Z95,主线配置!R:AF,14,FALSE)/VLOOKUP(1,映射表!B:C,2,FALSE)*VLOOKUP(X95,映射表!B:C,2,FALSE))</f>
        <v>79141909</v>
      </c>
      <c r="G95" s="19">
        <f>INT(VLOOKUP(Z95,主线配置!R:AF,12,FALSE)/VLOOKUP(1,映射表!B:C,2,FALSE)*VLOOKUP(X95,映射表!B:C,2,FALSE))</f>
        <v>789337</v>
      </c>
      <c r="H95" s="19">
        <f t="shared" si="30"/>
        <v>0</v>
      </c>
      <c r="I95" s="19">
        <f>INT(VLOOKUP(Z95,主线配置!R:AF,13,FALSE)/VLOOKUP(1,映射表!B:C,2,FALSE)*VLOOKUP(X95,映射表!B:C,2,FALSE))</f>
        <v>789337</v>
      </c>
      <c r="J95" s="19">
        <f t="shared" si="31"/>
        <v>0</v>
      </c>
      <c r="K95" s="19">
        <f t="shared" si="31"/>
        <v>100</v>
      </c>
      <c r="L95" s="19">
        <f t="shared" si="38"/>
        <v>0</v>
      </c>
      <c r="M95" s="19">
        <f t="shared" si="39"/>
        <v>0</v>
      </c>
      <c r="N95" s="19">
        <f t="shared" si="40"/>
        <v>95</v>
      </c>
      <c r="O95" s="19">
        <f t="shared" si="41"/>
        <v>0</v>
      </c>
      <c r="P95" s="19">
        <f t="shared" si="42"/>
        <v>0</v>
      </c>
      <c r="Q95" s="19">
        <f t="shared" si="43"/>
        <v>0</v>
      </c>
      <c r="R95" s="19">
        <f t="shared" si="44"/>
        <v>0</v>
      </c>
      <c r="S95" s="19">
        <f t="shared" si="45"/>
        <v>0</v>
      </c>
      <c r="T95" s="19">
        <f t="shared" si="46"/>
        <v>0</v>
      </c>
      <c r="U95" s="19">
        <f t="shared" si="47"/>
        <v>0</v>
      </c>
      <c r="V95" s="19">
        <f t="shared" si="48"/>
        <v>0</v>
      </c>
      <c r="W95" s="19">
        <f>VLOOKUP(Z95,主线配置!F:G,2,FALSE)</f>
        <v>3010001</v>
      </c>
      <c r="X95" s="19">
        <f t="shared" si="32"/>
        <v>91</v>
      </c>
      <c r="Y95" s="11" t="str">
        <f>VLOOKUP(Z95,主线配置!H:I,2,FALSE)</f>
        <v>狂暴莉莉丝</v>
      </c>
      <c r="Z95" s="11">
        <f t="shared" si="49"/>
        <v>1</v>
      </c>
      <c r="AA95" s="11">
        <v>91</v>
      </c>
    </row>
    <row r="96" spans="1:27" s="11" customFormat="1" x14ac:dyDescent="0.15">
      <c r="A96" s="19">
        <f t="shared" si="33"/>
        <v>3010092</v>
      </c>
      <c r="B96" s="19">
        <f t="shared" si="34"/>
        <v>0</v>
      </c>
      <c r="C96" s="19">
        <f t="shared" si="35"/>
        <v>0</v>
      </c>
      <c r="D96" s="19">
        <f t="shared" si="36"/>
        <v>0</v>
      </c>
      <c r="E96" s="19">
        <f t="shared" si="37"/>
        <v>0</v>
      </c>
      <c r="F96" s="19">
        <f>INT(VLOOKUP(Z96,主线配置!R:AF,14,FALSE)/VLOOKUP(1,映射表!B:C,2,FALSE)*VLOOKUP(X96,映射表!B:C,2,FALSE))</f>
        <v>84848886</v>
      </c>
      <c r="G96" s="19">
        <f>INT(VLOOKUP(Z96,主线配置!R:AF,12,FALSE)/VLOOKUP(1,映射表!B:C,2,FALSE)*VLOOKUP(X96,映射表!B:C,2,FALSE))</f>
        <v>846256</v>
      </c>
      <c r="H96" s="19">
        <f t="shared" si="30"/>
        <v>0</v>
      </c>
      <c r="I96" s="19">
        <f>INT(VLOOKUP(Z96,主线配置!R:AF,13,FALSE)/VLOOKUP(1,映射表!B:C,2,FALSE)*VLOOKUP(X96,映射表!B:C,2,FALSE))</f>
        <v>846256</v>
      </c>
      <c r="J96" s="19">
        <f t="shared" si="31"/>
        <v>0</v>
      </c>
      <c r="K96" s="19">
        <f t="shared" si="31"/>
        <v>100</v>
      </c>
      <c r="L96" s="19">
        <f t="shared" si="38"/>
        <v>0</v>
      </c>
      <c r="M96" s="19">
        <f t="shared" si="39"/>
        <v>0</v>
      </c>
      <c r="N96" s="19">
        <f t="shared" si="40"/>
        <v>95</v>
      </c>
      <c r="O96" s="19">
        <f t="shared" si="41"/>
        <v>0</v>
      </c>
      <c r="P96" s="19">
        <f t="shared" si="42"/>
        <v>0</v>
      </c>
      <c r="Q96" s="19">
        <f t="shared" si="43"/>
        <v>0</v>
      </c>
      <c r="R96" s="19">
        <f t="shared" si="44"/>
        <v>0</v>
      </c>
      <c r="S96" s="19">
        <f t="shared" si="45"/>
        <v>0</v>
      </c>
      <c r="T96" s="19">
        <f t="shared" si="46"/>
        <v>0</v>
      </c>
      <c r="U96" s="19">
        <f t="shared" si="47"/>
        <v>0</v>
      </c>
      <c r="V96" s="19">
        <f t="shared" si="48"/>
        <v>0</v>
      </c>
      <c r="W96" s="19">
        <f>VLOOKUP(Z96,主线配置!F:G,2,FALSE)</f>
        <v>3010001</v>
      </c>
      <c r="X96" s="19">
        <f t="shared" si="32"/>
        <v>92</v>
      </c>
      <c r="Y96" s="11" t="str">
        <f>VLOOKUP(Z96,主线配置!H:I,2,FALSE)</f>
        <v>狂暴莉莉丝</v>
      </c>
      <c r="Z96" s="11">
        <f t="shared" si="49"/>
        <v>1</v>
      </c>
      <c r="AA96" s="11">
        <v>92</v>
      </c>
    </row>
    <row r="97" spans="1:27" s="11" customFormat="1" x14ac:dyDescent="0.15">
      <c r="A97" s="19">
        <f t="shared" si="33"/>
        <v>3010093</v>
      </c>
      <c r="B97" s="19">
        <f t="shared" si="34"/>
        <v>0</v>
      </c>
      <c r="C97" s="19">
        <f t="shared" si="35"/>
        <v>0</v>
      </c>
      <c r="D97" s="19">
        <f t="shared" si="36"/>
        <v>0</v>
      </c>
      <c r="E97" s="19">
        <f t="shared" si="37"/>
        <v>0</v>
      </c>
      <c r="F97" s="19">
        <f>INT(VLOOKUP(Z97,主线配置!R:AF,14,FALSE)/VLOOKUP(1,映射表!B:C,2,FALSE)*VLOOKUP(X97,映射表!B:C,2,FALSE))</f>
        <v>90966766</v>
      </c>
      <c r="G97" s="19">
        <f>INT(VLOOKUP(Z97,主线配置!R:AF,12,FALSE)/VLOOKUP(1,映射表!B:C,2,FALSE)*VLOOKUP(X97,映射表!B:C,2,FALSE))</f>
        <v>907274</v>
      </c>
      <c r="H97" s="19">
        <f t="shared" si="30"/>
        <v>0</v>
      </c>
      <c r="I97" s="19">
        <f>INT(VLOOKUP(Z97,主线配置!R:AF,13,FALSE)/VLOOKUP(1,映射表!B:C,2,FALSE)*VLOOKUP(X97,映射表!B:C,2,FALSE))</f>
        <v>907274</v>
      </c>
      <c r="J97" s="19">
        <f t="shared" si="31"/>
        <v>0</v>
      </c>
      <c r="K97" s="19">
        <f t="shared" si="31"/>
        <v>100</v>
      </c>
      <c r="L97" s="19">
        <f t="shared" si="38"/>
        <v>0</v>
      </c>
      <c r="M97" s="19">
        <f t="shared" si="39"/>
        <v>0</v>
      </c>
      <c r="N97" s="19">
        <f t="shared" si="40"/>
        <v>95</v>
      </c>
      <c r="O97" s="19">
        <f t="shared" si="41"/>
        <v>0</v>
      </c>
      <c r="P97" s="19">
        <f t="shared" si="42"/>
        <v>0</v>
      </c>
      <c r="Q97" s="19">
        <f t="shared" si="43"/>
        <v>0</v>
      </c>
      <c r="R97" s="19">
        <f t="shared" si="44"/>
        <v>0</v>
      </c>
      <c r="S97" s="19">
        <f t="shared" si="45"/>
        <v>0</v>
      </c>
      <c r="T97" s="19">
        <f t="shared" si="46"/>
        <v>0</v>
      </c>
      <c r="U97" s="19">
        <f t="shared" si="47"/>
        <v>0</v>
      </c>
      <c r="V97" s="19">
        <f t="shared" si="48"/>
        <v>0</v>
      </c>
      <c r="W97" s="19">
        <f>VLOOKUP(Z97,主线配置!F:G,2,FALSE)</f>
        <v>3010001</v>
      </c>
      <c r="X97" s="19">
        <f t="shared" si="32"/>
        <v>93</v>
      </c>
      <c r="Y97" s="11" t="str">
        <f>VLOOKUP(Z97,主线配置!H:I,2,FALSE)</f>
        <v>狂暴莉莉丝</v>
      </c>
      <c r="Z97" s="11">
        <f t="shared" si="49"/>
        <v>1</v>
      </c>
      <c r="AA97" s="11">
        <v>93</v>
      </c>
    </row>
    <row r="98" spans="1:27" s="11" customFormat="1" x14ac:dyDescent="0.15">
      <c r="A98" s="19">
        <f t="shared" si="33"/>
        <v>3010094</v>
      </c>
      <c r="B98" s="19">
        <f t="shared" si="34"/>
        <v>0</v>
      </c>
      <c r="C98" s="19">
        <f t="shared" si="35"/>
        <v>0</v>
      </c>
      <c r="D98" s="19">
        <f t="shared" si="36"/>
        <v>0</v>
      </c>
      <c r="E98" s="19">
        <f t="shared" si="37"/>
        <v>0</v>
      </c>
      <c r="F98" s="19">
        <f>INT(VLOOKUP(Z98,主线配置!R:AF,14,FALSE)/VLOOKUP(1,映射表!B:C,2,FALSE)*VLOOKUP(X98,映射表!B:C,2,FALSE))</f>
        <v>97525132</v>
      </c>
      <c r="G98" s="19">
        <f>INT(VLOOKUP(Z98,主线配置!R:AF,12,FALSE)/VLOOKUP(1,映射表!B:C,2,FALSE)*VLOOKUP(X98,映射表!B:C,2,FALSE))</f>
        <v>972685</v>
      </c>
      <c r="H98" s="19">
        <f t="shared" si="30"/>
        <v>0</v>
      </c>
      <c r="I98" s="19">
        <f>INT(VLOOKUP(Z98,主线配置!R:AF,13,FALSE)/VLOOKUP(1,映射表!B:C,2,FALSE)*VLOOKUP(X98,映射表!B:C,2,FALSE))</f>
        <v>972685</v>
      </c>
      <c r="J98" s="19">
        <f t="shared" si="31"/>
        <v>0</v>
      </c>
      <c r="K98" s="19">
        <f t="shared" si="31"/>
        <v>100</v>
      </c>
      <c r="L98" s="19">
        <f t="shared" si="38"/>
        <v>0</v>
      </c>
      <c r="M98" s="19">
        <f t="shared" si="39"/>
        <v>0</v>
      </c>
      <c r="N98" s="19">
        <f t="shared" si="40"/>
        <v>95</v>
      </c>
      <c r="O98" s="19">
        <f t="shared" si="41"/>
        <v>0</v>
      </c>
      <c r="P98" s="19">
        <f t="shared" si="42"/>
        <v>0</v>
      </c>
      <c r="Q98" s="19">
        <f t="shared" si="43"/>
        <v>0</v>
      </c>
      <c r="R98" s="19">
        <f t="shared" si="44"/>
        <v>0</v>
      </c>
      <c r="S98" s="19">
        <f t="shared" si="45"/>
        <v>0</v>
      </c>
      <c r="T98" s="19">
        <f t="shared" si="46"/>
        <v>0</v>
      </c>
      <c r="U98" s="19">
        <f t="shared" si="47"/>
        <v>0</v>
      </c>
      <c r="V98" s="19">
        <f t="shared" si="48"/>
        <v>0</v>
      </c>
      <c r="W98" s="19">
        <f>VLOOKUP(Z98,主线配置!F:G,2,FALSE)</f>
        <v>3010001</v>
      </c>
      <c r="X98" s="19">
        <f t="shared" si="32"/>
        <v>94</v>
      </c>
      <c r="Y98" s="11" t="str">
        <f>VLOOKUP(Z98,主线配置!H:I,2,FALSE)</f>
        <v>狂暴莉莉丝</v>
      </c>
      <c r="Z98" s="11">
        <f t="shared" si="49"/>
        <v>1</v>
      </c>
      <c r="AA98" s="11">
        <v>94</v>
      </c>
    </row>
    <row r="99" spans="1:27" s="11" customFormat="1" x14ac:dyDescent="0.15">
      <c r="A99" s="19">
        <f t="shared" si="33"/>
        <v>3010095</v>
      </c>
      <c r="B99" s="19">
        <f t="shared" si="34"/>
        <v>0</v>
      </c>
      <c r="C99" s="19">
        <f t="shared" si="35"/>
        <v>0</v>
      </c>
      <c r="D99" s="19">
        <f t="shared" si="36"/>
        <v>0</v>
      </c>
      <c r="E99" s="19">
        <f t="shared" si="37"/>
        <v>0</v>
      </c>
      <c r="F99" s="19">
        <f>INT(VLOOKUP(Z99,主线配置!R:AF,14,FALSE)/VLOOKUP(1,映射表!B:C,2,FALSE)*VLOOKUP(X99,映射表!B:C,2,FALSE))</f>
        <v>104555701</v>
      </c>
      <c r="G99" s="19">
        <f>INT(VLOOKUP(Z99,主线配置!R:AF,12,FALSE)/VLOOKUP(1,映射表!B:C,2,FALSE)*VLOOKUP(X99,映射表!B:C,2,FALSE))</f>
        <v>1042806</v>
      </c>
      <c r="H99" s="19">
        <f t="shared" si="30"/>
        <v>0</v>
      </c>
      <c r="I99" s="19">
        <f>INT(VLOOKUP(Z99,主线配置!R:AF,13,FALSE)/VLOOKUP(1,映射表!B:C,2,FALSE)*VLOOKUP(X99,映射表!B:C,2,FALSE))</f>
        <v>1042806</v>
      </c>
      <c r="J99" s="19">
        <f t="shared" si="31"/>
        <v>0</v>
      </c>
      <c r="K99" s="19">
        <f t="shared" si="31"/>
        <v>100</v>
      </c>
      <c r="L99" s="19">
        <f t="shared" si="38"/>
        <v>0</v>
      </c>
      <c r="M99" s="19">
        <f t="shared" si="39"/>
        <v>0</v>
      </c>
      <c r="N99" s="19">
        <f t="shared" si="40"/>
        <v>95</v>
      </c>
      <c r="O99" s="19">
        <f t="shared" si="41"/>
        <v>0</v>
      </c>
      <c r="P99" s="19">
        <f t="shared" si="42"/>
        <v>0</v>
      </c>
      <c r="Q99" s="19">
        <f t="shared" si="43"/>
        <v>0</v>
      </c>
      <c r="R99" s="19">
        <f t="shared" si="44"/>
        <v>0</v>
      </c>
      <c r="S99" s="19">
        <f t="shared" si="45"/>
        <v>0</v>
      </c>
      <c r="T99" s="19">
        <f t="shared" si="46"/>
        <v>0</v>
      </c>
      <c r="U99" s="19">
        <f t="shared" si="47"/>
        <v>0</v>
      </c>
      <c r="V99" s="19">
        <f t="shared" si="48"/>
        <v>0</v>
      </c>
      <c r="W99" s="19">
        <f>VLOOKUP(Z99,主线配置!F:G,2,FALSE)</f>
        <v>3010001</v>
      </c>
      <c r="X99" s="19">
        <f t="shared" si="32"/>
        <v>95</v>
      </c>
      <c r="Y99" s="11" t="str">
        <f>VLOOKUP(Z99,主线配置!H:I,2,FALSE)</f>
        <v>狂暴莉莉丝</v>
      </c>
      <c r="Z99" s="11">
        <f t="shared" si="49"/>
        <v>1</v>
      </c>
      <c r="AA99" s="11">
        <v>95</v>
      </c>
    </row>
    <row r="100" spans="1:27" s="11" customFormat="1" x14ac:dyDescent="0.15">
      <c r="A100" s="19">
        <f t="shared" si="33"/>
        <v>3010096</v>
      </c>
      <c r="B100" s="19">
        <f t="shared" si="34"/>
        <v>0</v>
      </c>
      <c r="C100" s="19">
        <f t="shared" si="35"/>
        <v>0</v>
      </c>
      <c r="D100" s="19">
        <f t="shared" si="36"/>
        <v>0</v>
      </c>
      <c r="E100" s="19">
        <f t="shared" si="37"/>
        <v>0</v>
      </c>
      <c r="F100" s="19">
        <f>INT(VLOOKUP(Z100,主线配置!R:AF,14,FALSE)/VLOOKUP(1,映射表!B:C,2,FALSE)*VLOOKUP(X100,映射表!B:C,2,FALSE))</f>
        <v>112092471</v>
      </c>
      <c r="G100" s="19">
        <f>INT(VLOOKUP(Z100,主线配置!R:AF,12,FALSE)/VLOOKUP(1,映射表!B:C,2,FALSE)*VLOOKUP(X100,映射表!B:C,2,FALSE))</f>
        <v>1117976</v>
      </c>
      <c r="H100" s="19">
        <f t="shared" si="30"/>
        <v>0</v>
      </c>
      <c r="I100" s="19">
        <f>INT(VLOOKUP(Z100,主线配置!R:AF,13,FALSE)/VLOOKUP(1,映射表!B:C,2,FALSE)*VLOOKUP(X100,映射表!B:C,2,FALSE))</f>
        <v>1117976</v>
      </c>
      <c r="J100" s="19">
        <f t="shared" si="31"/>
        <v>0</v>
      </c>
      <c r="K100" s="19">
        <f t="shared" si="31"/>
        <v>100</v>
      </c>
      <c r="L100" s="19">
        <f t="shared" si="38"/>
        <v>0</v>
      </c>
      <c r="M100" s="19">
        <f t="shared" si="39"/>
        <v>0</v>
      </c>
      <c r="N100" s="19">
        <f t="shared" si="40"/>
        <v>95</v>
      </c>
      <c r="O100" s="19">
        <f t="shared" si="41"/>
        <v>0</v>
      </c>
      <c r="P100" s="19">
        <f t="shared" si="42"/>
        <v>0</v>
      </c>
      <c r="Q100" s="19">
        <f t="shared" si="43"/>
        <v>0</v>
      </c>
      <c r="R100" s="19">
        <f t="shared" si="44"/>
        <v>0</v>
      </c>
      <c r="S100" s="19">
        <f t="shared" si="45"/>
        <v>0</v>
      </c>
      <c r="T100" s="19">
        <f t="shared" si="46"/>
        <v>0</v>
      </c>
      <c r="U100" s="19">
        <f t="shared" si="47"/>
        <v>0</v>
      </c>
      <c r="V100" s="19">
        <f t="shared" si="48"/>
        <v>0</v>
      </c>
      <c r="W100" s="19">
        <f>VLOOKUP(Z100,主线配置!F:G,2,FALSE)</f>
        <v>3010001</v>
      </c>
      <c r="X100" s="19">
        <f t="shared" si="32"/>
        <v>96</v>
      </c>
      <c r="Y100" s="11" t="str">
        <f>VLOOKUP(Z100,主线配置!H:I,2,FALSE)</f>
        <v>狂暴莉莉丝</v>
      </c>
      <c r="Z100" s="11">
        <f t="shared" si="49"/>
        <v>1</v>
      </c>
      <c r="AA100" s="11">
        <v>96</v>
      </c>
    </row>
    <row r="101" spans="1:27" s="11" customFormat="1" x14ac:dyDescent="0.15">
      <c r="A101" s="19">
        <f t="shared" si="33"/>
        <v>3010097</v>
      </c>
      <c r="B101" s="19">
        <f t="shared" si="34"/>
        <v>0</v>
      </c>
      <c r="C101" s="19">
        <f t="shared" si="35"/>
        <v>0</v>
      </c>
      <c r="D101" s="19">
        <f t="shared" si="36"/>
        <v>0</v>
      </c>
      <c r="E101" s="19">
        <f t="shared" si="37"/>
        <v>0</v>
      </c>
      <c r="F101" s="19">
        <f>INT(VLOOKUP(Z101,主线配置!R:AF,14,FALSE)/VLOOKUP(1,映射表!B:C,2,FALSE)*VLOOKUP(X101,映射表!B:C,2,FALSE))</f>
        <v>120171888</v>
      </c>
      <c r="G101" s="19">
        <f>INT(VLOOKUP(Z101,主线配置!R:AF,12,FALSE)/VLOOKUP(1,映射表!B:C,2,FALSE)*VLOOKUP(X101,映射表!B:C,2,FALSE))</f>
        <v>1198557</v>
      </c>
      <c r="H101" s="19">
        <f t="shared" si="30"/>
        <v>0</v>
      </c>
      <c r="I101" s="19">
        <f>INT(VLOOKUP(Z101,主线配置!R:AF,13,FALSE)/VLOOKUP(1,映射表!B:C,2,FALSE)*VLOOKUP(X101,映射表!B:C,2,FALSE))</f>
        <v>1198557</v>
      </c>
      <c r="J101" s="19">
        <f t="shared" ref="J101:K101" si="50">J100</f>
        <v>0</v>
      </c>
      <c r="K101" s="19">
        <f t="shared" si="50"/>
        <v>100</v>
      </c>
      <c r="L101" s="19">
        <f t="shared" si="38"/>
        <v>0</v>
      </c>
      <c r="M101" s="19">
        <f t="shared" si="39"/>
        <v>0</v>
      </c>
      <c r="N101" s="19">
        <f t="shared" si="40"/>
        <v>95</v>
      </c>
      <c r="O101" s="19">
        <f t="shared" si="41"/>
        <v>0</v>
      </c>
      <c r="P101" s="19">
        <f t="shared" si="42"/>
        <v>0</v>
      </c>
      <c r="Q101" s="19">
        <f t="shared" si="43"/>
        <v>0</v>
      </c>
      <c r="R101" s="19">
        <f t="shared" si="44"/>
        <v>0</v>
      </c>
      <c r="S101" s="19">
        <f t="shared" si="45"/>
        <v>0</v>
      </c>
      <c r="T101" s="19">
        <f t="shared" si="46"/>
        <v>0</v>
      </c>
      <c r="U101" s="19">
        <f t="shared" si="47"/>
        <v>0</v>
      </c>
      <c r="V101" s="19">
        <f t="shared" si="48"/>
        <v>0</v>
      </c>
      <c r="W101" s="19">
        <f>VLOOKUP(Z101,主线配置!F:G,2,FALSE)</f>
        <v>3010001</v>
      </c>
      <c r="X101" s="19">
        <f t="shared" ref="X101:X105" si="51">AA101</f>
        <v>97</v>
      </c>
      <c r="Y101" s="11" t="str">
        <f>VLOOKUP(Z101,主线配置!H:I,2,FALSE)</f>
        <v>狂暴莉莉丝</v>
      </c>
      <c r="Z101" s="11">
        <f t="shared" ref="Z101:Z105" si="52">IF(AA101=1,Z100+1,Z100)</f>
        <v>1</v>
      </c>
      <c r="AA101" s="11">
        <v>97</v>
      </c>
    </row>
    <row r="102" spans="1:27" s="11" customFormat="1" x14ac:dyDescent="0.15">
      <c r="A102" s="19">
        <f t="shared" si="33"/>
        <v>3010098</v>
      </c>
      <c r="B102" s="19">
        <f t="shared" si="34"/>
        <v>0</v>
      </c>
      <c r="C102" s="19">
        <f t="shared" si="35"/>
        <v>0</v>
      </c>
      <c r="D102" s="19">
        <f t="shared" si="36"/>
        <v>0</v>
      </c>
      <c r="E102" s="19">
        <f t="shared" si="37"/>
        <v>0</v>
      </c>
      <c r="F102" s="19">
        <f>INT(VLOOKUP(Z102,主线配置!R:AF,14,FALSE)/VLOOKUP(1,映射表!B:C,2,FALSE)*VLOOKUP(X102,映射表!B:C,2,FALSE))</f>
        <v>128833023</v>
      </c>
      <c r="G102" s="19">
        <f>INT(VLOOKUP(Z102,主线配置!R:AF,12,FALSE)/VLOOKUP(1,映射表!B:C,2,FALSE)*VLOOKUP(X102,映射表!B:C,2,FALSE))</f>
        <v>1284941</v>
      </c>
      <c r="H102" s="19">
        <f t="shared" si="30"/>
        <v>0</v>
      </c>
      <c r="I102" s="19">
        <f>INT(VLOOKUP(Z102,主线配置!R:AF,13,FALSE)/VLOOKUP(1,映射表!B:C,2,FALSE)*VLOOKUP(X102,映射表!B:C,2,FALSE))</f>
        <v>1284941</v>
      </c>
      <c r="J102" s="19">
        <f t="shared" ref="J102:K102" si="53">J101</f>
        <v>0</v>
      </c>
      <c r="K102" s="19">
        <f t="shared" si="53"/>
        <v>100</v>
      </c>
      <c r="L102" s="19">
        <f t="shared" si="38"/>
        <v>0</v>
      </c>
      <c r="M102" s="19">
        <f t="shared" si="39"/>
        <v>0</v>
      </c>
      <c r="N102" s="19">
        <f t="shared" si="40"/>
        <v>95</v>
      </c>
      <c r="O102" s="19">
        <f t="shared" si="41"/>
        <v>0</v>
      </c>
      <c r="P102" s="19">
        <f t="shared" si="42"/>
        <v>0</v>
      </c>
      <c r="Q102" s="19">
        <f t="shared" si="43"/>
        <v>0</v>
      </c>
      <c r="R102" s="19">
        <f t="shared" si="44"/>
        <v>0</v>
      </c>
      <c r="S102" s="19">
        <f t="shared" si="45"/>
        <v>0</v>
      </c>
      <c r="T102" s="19">
        <f t="shared" si="46"/>
        <v>0</v>
      </c>
      <c r="U102" s="19">
        <f t="shared" si="47"/>
        <v>0</v>
      </c>
      <c r="V102" s="19">
        <f t="shared" si="48"/>
        <v>0</v>
      </c>
      <c r="W102" s="19">
        <f>VLOOKUP(Z102,主线配置!F:G,2,FALSE)</f>
        <v>3010001</v>
      </c>
      <c r="X102" s="19">
        <f t="shared" si="51"/>
        <v>98</v>
      </c>
      <c r="Y102" s="11" t="str">
        <f>VLOOKUP(Z102,主线配置!H:I,2,FALSE)</f>
        <v>狂暴莉莉丝</v>
      </c>
      <c r="Z102" s="11">
        <f t="shared" si="52"/>
        <v>1</v>
      </c>
      <c r="AA102" s="11">
        <v>98</v>
      </c>
    </row>
    <row r="103" spans="1:27" s="11" customFormat="1" x14ac:dyDescent="0.15">
      <c r="A103" s="19">
        <f t="shared" si="33"/>
        <v>3010099</v>
      </c>
      <c r="B103" s="19">
        <f t="shared" si="34"/>
        <v>0</v>
      </c>
      <c r="C103" s="19">
        <f t="shared" si="35"/>
        <v>0</v>
      </c>
      <c r="D103" s="19">
        <f t="shared" si="36"/>
        <v>0</v>
      </c>
      <c r="E103" s="19">
        <f t="shared" si="37"/>
        <v>0</v>
      </c>
      <c r="F103" s="19">
        <f>INT(VLOOKUP(Z103,主线配置!R:AF,14,FALSE)/VLOOKUP(1,映射表!B:C,2,FALSE)*VLOOKUP(X103,映射表!B:C,2,FALSE))</f>
        <v>138117761</v>
      </c>
      <c r="G103" s="19">
        <f>INT(VLOOKUP(Z103,主线配置!R:AF,12,FALSE)/VLOOKUP(1,映射表!B:C,2,FALSE)*VLOOKUP(X103,映射表!B:C,2,FALSE))</f>
        <v>1377544</v>
      </c>
      <c r="H103" s="19">
        <f t="shared" si="30"/>
        <v>0</v>
      </c>
      <c r="I103" s="19">
        <f>INT(VLOOKUP(Z103,主线配置!R:AF,13,FALSE)/VLOOKUP(1,映射表!B:C,2,FALSE)*VLOOKUP(X103,映射表!B:C,2,FALSE))</f>
        <v>1377544</v>
      </c>
      <c r="J103" s="19">
        <f t="shared" ref="J103:K103" si="54">J102</f>
        <v>0</v>
      </c>
      <c r="K103" s="19">
        <f t="shared" si="54"/>
        <v>100</v>
      </c>
      <c r="L103" s="19">
        <f t="shared" si="38"/>
        <v>0</v>
      </c>
      <c r="M103" s="19">
        <f t="shared" si="39"/>
        <v>0</v>
      </c>
      <c r="N103" s="19">
        <f t="shared" si="40"/>
        <v>95</v>
      </c>
      <c r="O103" s="19">
        <f t="shared" si="41"/>
        <v>0</v>
      </c>
      <c r="P103" s="19">
        <f t="shared" si="42"/>
        <v>0</v>
      </c>
      <c r="Q103" s="19">
        <f t="shared" si="43"/>
        <v>0</v>
      </c>
      <c r="R103" s="19">
        <f t="shared" si="44"/>
        <v>0</v>
      </c>
      <c r="S103" s="19">
        <f t="shared" si="45"/>
        <v>0</v>
      </c>
      <c r="T103" s="19">
        <f t="shared" si="46"/>
        <v>0</v>
      </c>
      <c r="U103" s="19">
        <f t="shared" si="47"/>
        <v>0</v>
      </c>
      <c r="V103" s="19">
        <f t="shared" si="48"/>
        <v>0</v>
      </c>
      <c r="W103" s="19">
        <f>VLOOKUP(Z103,主线配置!F:G,2,FALSE)</f>
        <v>3010001</v>
      </c>
      <c r="X103" s="19">
        <f t="shared" si="51"/>
        <v>99</v>
      </c>
      <c r="Y103" s="11" t="str">
        <f>VLOOKUP(Z103,主线配置!H:I,2,FALSE)</f>
        <v>狂暴莉莉丝</v>
      </c>
      <c r="Z103" s="11">
        <f t="shared" si="52"/>
        <v>1</v>
      </c>
      <c r="AA103" s="11">
        <v>99</v>
      </c>
    </row>
    <row r="104" spans="1:27" s="11" customFormat="1" x14ac:dyDescent="0.15">
      <c r="A104" s="19">
        <f t="shared" si="33"/>
        <v>3010100</v>
      </c>
      <c r="B104" s="19">
        <f t="shared" si="34"/>
        <v>0</v>
      </c>
      <c r="C104" s="19">
        <f t="shared" si="35"/>
        <v>0</v>
      </c>
      <c r="D104" s="19">
        <f t="shared" si="36"/>
        <v>0</v>
      </c>
      <c r="E104" s="19">
        <f t="shared" si="37"/>
        <v>0</v>
      </c>
      <c r="F104" s="19">
        <f>INT(VLOOKUP(Z104,主线配置!R:AF,14,FALSE)/VLOOKUP(1,映射表!B:C,2,FALSE)*VLOOKUP(X104,映射表!B:C,2,FALSE))</f>
        <v>148070999</v>
      </c>
      <c r="G104" s="19">
        <f>INT(VLOOKUP(Z104,主线配置!R:AF,12,FALSE)/VLOOKUP(1,映射表!B:C,2,FALSE)*VLOOKUP(X104,映射表!B:C,2,FALSE))</f>
        <v>1476815</v>
      </c>
      <c r="H104" s="19">
        <f t="shared" si="30"/>
        <v>0</v>
      </c>
      <c r="I104" s="19">
        <f>INT(VLOOKUP(Z104,主线配置!R:AF,13,FALSE)/VLOOKUP(1,映射表!B:C,2,FALSE)*VLOOKUP(X104,映射表!B:C,2,FALSE))</f>
        <v>1476815</v>
      </c>
      <c r="J104" s="19">
        <f t="shared" ref="J104:K104" si="55">J103</f>
        <v>0</v>
      </c>
      <c r="K104" s="19">
        <f t="shared" si="55"/>
        <v>100</v>
      </c>
      <c r="L104" s="19">
        <f t="shared" si="38"/>
        <v>0</v>
      </c>
      <c r="M104" s="19">
        <f t="shared" si="39"/>
        <v>0</v>
      </c>
      <c r="N104" s="19">
        <f t="shared" si="40"/>
        <v>95</v>
      </c>
      <c r="O104" s="19">
        <f t="shared" si="41"/>
        <v>0</v>
      </c>
      <c r="P104" s="19">
        <f t="shared" si="42"/>
        <v>0</v>
      </c>
      <c r="Q104" s="19">
        <f t="shared" si="43"/>
        <v>0</v>
      </c>
      <c r="R104" s="19">
        <f t="shared" si="44"/>
        <v>0</v>
      </c>
      <c r="S104" s="19">
        <f t="shared" si="45"/>
        <v>0</v>
      </c>
      <c r="T104" s="19">
        <f t="shared" si="46"/>
        <v>0</v>
      </c>
      <c r="U104" s="19">
        <f t="shared" si="47"/>
        <v>0</v>
      </c>
      <c r="V104" s="19">
        <f t="shared" si="48"/>
        <v>0</v>
      </c>
      <c r="W104" s="19">
        <f>VLOOKUP(Z104,主线配置!F:G,2,FALSE)</f>
        <v>3010001</v>
      </c>
      <c r="X104" s="19">
        <f t="shared" si="51"/>
        <v>100</v>
      </c>
      <c r="Y104" s="11" t="str">
        <f>VLOOKUP(Z104,主线配置!H:I,2,FALSE)</f>
        <v>狂暴莉莉丝</v>
      </c>
      <c r="Z104" s="11">
        <f t="shared" si="52"/>
        <v>1</v>
      </c>
      <c r="AA104" s="11">
        <v>100</v>
      </c>
    </row>
    <row r="105" spans="1:27" s="11" customFormat="1" x14ac:dyDescent="0.15">
      <c r="A105" s="19">
        <f t="shared" si="33"/>
        <v>3010101</v>
      </c>
      <c r="B105" s="19">
        <f t="shared" si="34"/>
        <v>0</v>
      </c>
      <c r="C105" s="19">
        <f t="shared" si="35"/>
        <v>0</v>
      </c>
      <c r="D105" s="19">
        <f t="shared" si="36"/>
        <v>0</v>
      </c>
      <c r="E105" s="19">
        <f t="shared" si="37"/>
        <v>0</v>
      </c>
      <c r="F105" s="19">
        <f>INT(VLOOKUP(Z105,主线配置!R:AF,14,FALSE)/VLOOKUP(1,映射表!B:C,2,FALSE)*VLOOKUP(X105,映射表!B:C,2,FALSE))</f>
        <v>18248</v>
      </c>
      <c r="G105" s="19">
        <f>INT(VLOOKUP(Z105,主线配置!R:AF,12,FALSE)/VLOOKUP(1,映射表!B:C,2,FALSE)*VLOOKUP(X105,映射表!B:C,2,FALSE))</f>
        <v>182</v>
      </c>
      <c r="H105" s="19">
        <f t="shared" si="30"/>
        <v>0</v>
      </c>
      <c r="I105" s="19">
        <f>INT(VLOOKUP(Z105,主线配置!R:AF,13,FALSE)/VLOOKUP(1,映射表!B:C,2,FALSE)*VLOOKUP(X105,映射表!B:C,2,FALSE))</f>
        <v>182</v>
      </c>
      <c r="J105" s="19">
        <f t="shared" ref="J105:K105" si="56">J104</f>
        <v>0</v>
      </c>
      <c r="K105" s="19">
        <f t="shared" si="56"/>
        <v>100</v>
      </c>
      <c r="L105" s="19">
        <f t="shared" si="38"/>
        <v>0</v>
      </c>
      <c r="M105" s="19">
        <f t="shared" si="39"/>
        <v>0</v>
      </c>
      <c r="N105" s="19">
        <f t="shared" si="40"/>
        <v>95</v>
      </c>
      <c r="O105" s="19">
        <f t="shared" si="41"/>
        <v>0</v>
      </c>
      <c r="P105" s="19">
        <f t="shared" si="42"/>
        <v>0</v>
      </c>
      <c r="Q105" s="19">
        <f t="shared" si="43"/>
        <v>0</v>
      </c>
      <c r="R105" s="19">
        <f t="shared" si="44"/>
        <v>0</v>
      </c>
      <c r="S105" s="19">
        <f t="shared" si="45"/>
        <v>0</v>
      </c>
      <c r="T105" s="19">
        <f t="shared" si="46"/>
        <v>0</v>
      </c>
      <c r="U105" s="19">
        <f t="shared" si="47"/>
        <v>0</v>
      </c>
      <c r="V105" s="19">
        <f t="shared" si="48"/>
        <v>0</v>
      </c>
      <c r="W105" s="19">
        <f>VLOOKUP(Z105,主线配置!F:G,2,FALSE)</f>
        <v>3010002</v>
      </c>
      <c r="X105" s="19">
        <f t="shared" si="51"/>
        <v>1</v>
      </c>
      <c r="Y105" s="11" t="str">
        <f>VLOOKUP(Z105,主线配置!H:I,2,FALSE)</f>
        <v>法老王</v>
      </c>
      <c r="Z105" s="11">
        <f t="shared" si="52"/>
        <v>2</v>
      </c>
      <c r="AA105" s="11">
        <v>1</v>
      </c>
    </row>
    <row r="106" spans="1:27" s="11" customFormat="1" x14ac:dyDescent="0.15">
      <c r="A106" s="19">
        <f t="shared" si="33"/>
        <v>3010102</v>
      </c>
      <c r="B106" s="19">
        <f t="shared" si="34"/>
        <v>0</v>
      </c>
      <c r="C106" s="19">
        <f t="shared" si="35"/>
        <v>0</v>
      </c>
      <c r="D106" s="19">
        <f t="shared" si="36"/>
        <v>0</v>
      </c>
      <c r="E106" s="19">
        <f t="shared" si="37"/>
        <v>0</v>
      </c>
      <c r="F106" s="19">
        <f>INT(VLOOKUP(Z106,主线配置!R:AF,14,FALSE)/VLOOKUP(1,映射表!B:C,2,FALSE)*VLOOKUP(X106,映射表!B:C,2,FALSE))</f>
        <v>21701</v>
      </c>
      <c r="G106" s="19">
        <f>INT(VLOOKUP(Z106,主线配置!R:AF,12,FALSE)/VLOOKUP(1,映射表!B:C,2,FALSE)*VLOOKUP(X106,映射表!B:C,2,FALSE))</f>
        <v>216</v>
      </c>
      <c r="H106" s="19">
        <f t="shared" si="30"/>
        <v>0</v>
      </c>
      <c r="I106" s="19">
        <f>INT(VLOOKUP(Z106,主线配置!R:AF,13,FALSE)/VLOOKUP(1,映射表!B:C,2,FALSE)*VLOOKUP(X106,映射表!B:C,2,FALSE))</f>
        <v>216</v>
      </c>
      <c r="J106" s="19">
        <f t="shared" ref="J106:K106" si="57">J105</f>
        <v>0</v>
      </c>
      <c r="K106" s="19">
        <f t="shared" si="57"/>
        <v>100</v>
      </c>
      <c r="L106" s="19">
        <f t="shared" si="38"/>
        <v>0</v>
      </c>
      <c r="M106" s="19">
        <f t="shared" si="39"/>
        <v>0</v>
      </c>
      <c r="N106" s="19">
        <f t="shared" si="40"/>
        <v>95</v>
      </c>
      <c r="O106" s="19">
        <f t="shared" si="41"/>
        <v>0</v>
      </c>
      <c r="P106" s="19">
        <f t="shared" si="42"/>
        <v>0</v>
      </c>
      <c r="Q106" s="19">
        <f t="shared" si="43"/>
        <v>0</v>
      </c>
      <c r="R106" s="19">
        <f t="shared" si="44"/>
        <v>0</v>
      </c>
      <c r="S106" s="19">
        <f t="shared" si="45"/>
        <v>0</v>
      </c>
      <c r="T106" s="19">
        <f t="shared" si="46"/>
        <v>0</v>
      </c>
      <c r="U106" s="19">
        <f t="shared" si="47"/>
        <v>0</v>
      </c>
      <c r="V106" s="19">
        <f t="shared" si="48"/>
        <v>0</v>
      </c>
      <c r="W106" s="19">
        <f>VLOOKUP(Z106,主线配置!F:G,2,FALSE)</f>
        <v>3010002</v>
      </c>
      <c r="X106" s="19">
        <f t="shared" ref="X106:X122" si="58">AA106</f>
        <v>2</v>
      </c>
      <c r="Y106" s="11" t="str">
        <f>VLOOKUP(Z106,主线配置!H:I,2,FALSE)</f>
        <v>法老王</v>
      </c>
      <c r="Z106" s="11">
        <f t="shared" ref="Z106:Z122" si="59">IF(AA106=1,Z105+1,Z105)</f>
        <v>2</v>
      </c>
      <c r="AA106" s="11">
        <v>2</v>
      </c>
    </row>
    <row r="107" spans="1:27" s="11" customFormat="1" x14ac:dyDescent="0.15">
      <c r="A107" s="19">
        <f t="shared" si="33"/>
        <v>3010103</v>
      </c>
      <c r="B107" s="19">
        <f t="shared" si="34"/>
        <v>0</v>
      </c>
      <c r="C107" s="19">
        <f t="shared" si="35"/>
        <v>0</v>
      </c>
      <c r="D107" s="19">
        <f t="shared" si="36"/>
        <v>0</v>
      </c>
      <c r="E107" s="19">
        <f t="shared" si="37"/>
        <v>0</v>
      </c>
      <c r="F107" s="19">
        <f>INT(VLOOKUP(Z107,主线配置!R:AF,14,FALSE)/VLOOKUP(1,映射表!B:C,2,FALSE)*VLOOKUP(X107,映射表!B:C,2,FALSE))</f>
        <v>25403</v>
      </c>
      <c r="G107" s="19">
        <f>INT(VLOOKUP(Z107,主线配置!R:AF,12,FALSE)/VLOOKUP(1,映射表!B:C,2,FALSE)*VLOOKUP(X107,映射表!B:C,2,FALSE))</f>
        <v>253</v>
      </c>
      <c r="H107" s="19">
        <f t="shared" si="30"/>
        <v>0</v>
      </c>
      <c r="I107" s="19">
        <f>INT(VLOOKUP(Z107,主线配置!R:AF,13,FALSE)/VLOOKUP(1,映射表!B:C,2,FALSE)*VLOOKUP(X107,映射表!B:C,2,FALSE))</f>
        <v>253</v>
      </c>
      <c r="J107" s="19">
        <f t="shared" ref="J107:K107" si="60">J106</f>
        <v>0</v>
      </c>
      <c r="K107" s="19">
        <f t="shared" si="60"/>
        <v>100</v>
      </c>
      <c r="L107" s="19">
        <f t="shared" si="38"/>
        <v>0</v>
      </c>
      <c r="M107" s="19">
        <f t="shared" si="39"/>
        <v>0</v>
      </c>
      <c r="N107" s="19">
        <f t="shared" si="40"/>
        <v>95</v>
      </c>
      <c r="O107" s="19">
        <f t="shared" si="41"/>
        <v>0</v>
      </c>
      <c r="P107" s="19">
        <f t="shared" si="42"/>
        <v>0</v>
      </c>
      <c r="Q107" s="19">
        <f t="shared" si="43"/>
        <v>0</v>
      </c>
      <c r="R107" s="19">
        <f t="shared" si="44"/>
        <v>0</v>
      </c>
      <c r="S107" s="19">
        <f t="shared" si="45"/>
        <v>0</v>
      </c>
      <c r="T107" s="19">
        <f t="shared" si="46"/>
        <v>0</v>
      </c>
      <c r="U107" s="19">
        <f t="shared" si="47"/>
        <v>0</v>
      </c>
      <c r="V107" s="19">
        <f t="shared" si="48"/>
        <v>0</v>
      </c>
      <c r="W107" s="19">
        <f>VLOOKUP(Z107,主线配置!F:G,2,FALSE)</f>
        <v>3010002</v>
      </c>
      <c r="X107" s="19">
        <f t="shared" si="58"/>
        <v>3</v>
      </c>
      <c r="Y107" s="11" t="str">
        <f>VLOOKUP(Z107,主线配置!H:I,2,FALSE)</f>
        <v>法老王</v>
      </c>
      <c r="Z107" s="11">
        <f t="shared" si="59"/>
        <v>2</v>
      </c>
      <c r="AA107" s="11">
        <v>3</v>
      </c>
    </row>
    <row r="108" spans="1:27" s="11" customFormat="1" x14ac:dyDescent="0.15">
      <c r="A108" s="19">
        <f t="shared" si="33"/>
        <v>3010104</v>
      </c>
      <c r="B108" s="19">
        <f t="shared" si="34"/>
        <v>0</v>
      </c>
      <c r="C108" s="19">
        <f t="shared" si="35"/>
        <v>0</v>
      </c>
      <c r="D108" s="19">
        <f t="shared" si="36"/>
        <v>0</v>
      </c>
      <c r="E108" s="19">
        <f t="shared" si="37"/>
        <v>0</v>
      </c>
      <c r="F108" s="19">
        <f>INT(VLOOKUP(Z108,主线配置!R:AF,14,FALSE)/VLOOKUP(1,映射表!B:C,2,FALSE)*VLOOKUP(X108,映射表!B:C,2,FALSE))</f>
        <v>29372</v>
      </c>
      <c r="G108" s="19">
        <f>INT(VLOOKUP(Z108,主线配置!R:AF,12,FALSE)/VLOOKUP(1,映射表!B:C,2,FALSE)*VLOOKUP(X108,映射表!B:C,2,FALSE))</f>
        <v>292</v>
      </c>
      <c r="H108" s="19">
        <f t="shared" si="30"/>
        <v>0</v>
      </c>
      <c r="I108" s="19">
        <f>INT(VLOOKUP(Z108,主线配置!R:AF,13,FALSE)/VLOOKUP(1,映射表!B:C,2,FALSE)*VLOOKUP(X108,映射表!B:C,2,FALSE))</f>
        <v>292</v>
      </c>
      <c r="J108" s="19">
        <f t="shared" ref="J108:K108" si="61">J107</f>
        <v>0</v>
      </c>
      <c r="K108" s="19">
        <f t="shared" si="61"/>
        <v>100</v>
      </c>
      <c r="L108" s="19">
        <f t="shared" si="38"/>
        <v>0</v>
      </c>
      <c r="M108" s="19">
        <f t="shared" si="39"/>
        <v>0</v>
      </c>
      <c r="N108" s="19">
        <f t="shared" si="40"/>
        <v>95</v>
      </c>
      <c r="O108" s="19">
        <f t="shared" si="41"/>
        <v>0</v>
      </c>
      <c r="P108" s="19">
        <f t="shared" si="42"/>
        <v>0</v>
      </c>
      <c r="Q108" s="19">
        <f t="shared" si="43"/>
        <v>0</v>
      </c>
      <c r="R108" s="19">
        <f t="shared" si="44"/>
        <v>0</v>
      </c>
      <c r="S108" s="19">
        <f t="shared" si="45"/>
        <v>0</v>
      </c>
      <c r="T108" s="19">
        <f t="shared" si="46"/>
        <v>0</v>
      </c>
      <c r="U108" s="19">
        <f t="shared" si="47"/>
        <v>0</v>
      </c>
      <c r="V108" s="19">
        <f t="shared" si="48"/>
        <v>0</v>
      </c>
      <c r="W108" s="19">
        <f>VLOOKUP(Z108,主线配置!F:G,2,FALSE)</f>
        <v>3010002</v>
      </c>
      <c r="X108" s="19">
        <f t="shared" si="58"/>
        <v>4</v>
      </c>
      <c r="Y108" s="11" t="str">
        <f>VLOOKUP(Z108,主线配置!H:I,2,FALSE)</f>
        <v>法老王</v>
      </c>
      <c r="Z108" s="11">
        <f t="shared" si="59"/>
        <v>2</v>
      </c>
      <c r="AA108" s="11">
        <v>4</v>
      </c>
    </row>
    <row r="109" spans="1:27" s="11" customFormat="1" x14ac:dyDescent="0.15">
      <c r="A109" s="19">
        <f t="shared" si="33"/>
        <v>3010105</v>
      </c>
      <c r="B109" s="19">
        <f t="shared" si="34"/>
        <v>0</v>
      </c>
      <c r="C109" s="19">
        <f t="shared" si="35"/>
        <v>0</v>
      </c>
      <c r="D109" s="19">
        <f t="shared" si="36"/>
        <v>0</v>
      </c>
      <c r="E109" s="19">
        <f t="shared" si="37"/>
        <v>0</v>
      </c>
      <c r="F109" s="19">
        <f>INT(VLOOKUP(Z109,主线配置!R:AF,14,FALSE)/VLOOKUP(1,映射表!B:C,2,FALSE)*VLOOKUP(X109,映射表!B:C,2,FALSE))</f>
        <v>33627</v>
      </c>
      <c r="G109" s="19">
        <f>INT(VLOOKUP(Z109,主线配置!R:AF,12,FALSE)/VLOOKUP(1,映射表!B:C,2,FALSE)*VLOOKUP(X109,映射表!B:C,2,FALSE))</f>
        <v>335</v>
      </c>
      <c r="H109" s="19">
        <f t="shared" si="30"/>
        <v>0</v>
      </c>
      <c r="I109" s="19">
        <f>INT(VLOOKUP(Z109,主线配置!R:AF,13,FALSE)/VLOOKUP(1,映射表!B:C,2,FALSE)*VLOOKUP(X109,映射表!B:C,2,FALSE))</f>
        <v>335</v>
      </c>
      <c r="J109" s="19">
        <f t="shared" ref="J109:K109" si="62">J108</f>
        <v>0</v>
      </c>
      <c r="K109" s="19">
        <f t="shared" si="62"/>
        <v>100</v>
      </c>
      <c r="L109" s="19">
        <f t="shared" si="38"/>
        <v>0</v>
      </c>
      <c r="M109" s="19">
        <f t="shared" si="39"/>
        <v>0</v>
      </c>
      <c r="N109" s="19">
        <f t="shared" si="40"/>
        <v>95</v>
      </c>
      <c r="O109" s="19">
        <f t="shared" si="41"/>
        <v>0</v>
      </c>
      <c r="P109" s="19">
        <f t="shared" si="42"/>
        <v>0</v>
      </c>
      <c r="Q109" s="19">
        <f t="shared" si="43"/>
        <v>0</v>
      </c>
      <c r="R109" s="19">
        <f t="shared" si="44"/>
        <v>0</v>
      </c>
      <c r="S109" s="19">
        <f t="shared" si="45"/>
        <v>0</v>
      </c>
      <c r="T109" s="19">
        <f t="shared" si="46"/>
        <v>0</v>
      </c>
      <c r="U109" s="19">
        <f t="shared" si="47"/>
        <v>0</v>
      </c>
      <c r="V109" s="19">
        <f t="shared" si="48"/>
        <v>0</v>
      </c>
      <c r="W109" s="19">
        <f>VLOOKUP(Z109,主线配置!F:G,2,FALSE)</f>
        <v>3010002</v>
      </c>
      <c r="X109" s="19">
        <f t="shared" si="58"/>
        <v>5</v>
      </c>
      <c r="Y109" s="11" t="str">
        <f>VLOOKUP(Z109,主线配置!H:I,2,FALSE)</f>
        <v>法老王</v>
      </c>
      <c r="Z109" s="11">
        <f t="shared" si="59"/>
        <v>2</v>
      </c>
      <c r="AA109" s="11">
        <v>5</v>
      </c>
    </row>
    <row r="110" spans="1:27" s="11" customFormat="1" x14ac:dyDescent="0.15">
      <c r="A110" s="19">
        <f t="shared" si="33"/>
        <v>3010106</v>
      </c>
      <c r="B110" s="19">
        <f t="shared" si="34"/>
        <v>0</v>
      </c>
      <c r="C110" s="19">
        <f t="shared" si="35"/>
        <v>0</v>
      </c>
      <c r="D110" s="19">
        <f t="shared" si="36"/>
        <v>0</v>
      </c>
      <c r="E110" s="19">
        <f t="shared" si="37"/>
        <v>0</v>
      </c>
      <c r="F110" s="19">
        <f>INT(VLOOKUP(Z110,主线配置!R:AF,14,FALSE)/VLOOKUP(1,映射表!B:C,2,FALSE)*VLOOKUP(X110,映射表!B:C,2,FALSE))</f>
        <v>38188</v>
      </c>
      <c r="G110" s="19">
        <f>INT(VLOOKUP(Z110,主线配置!R:AF,12,FALSE)/VLOOKUP(1,映射表!B:C,2,FALSE)*VLOOKUP(X110,映射表!B:C,2,FALSE))</f>
        <v>380</v>
      </c>
      <c r="H110" s="19">
        <f t="shared" si="30"/>
        <v>0</v>
      </c>
      <c r="I110" s="19">
        <f>INT(VLOOKUP(Z110,主线配置!R:AF,13,FALSE)/VLOOKUP(1,映射表!B:C,2,FALSE)*VLOOKUP(X110,映射表!B:C,2,FALSE))</f>
        <v>380</v>
      </c>
      <c r="J110" s="19">
        <f t="shared" ref="J110:K110" si="63">J109</f>
        <v>0</v>
      </c>
      <c r="K110" s="19">
        <f t="shared" si="63"/>
        <v>100</v>
      </c>
      <c r="L110" s="19">
        <f t="shared" si="38"/>
        <v>0</v>
      </c>
      <c r="M110" s="19">
        <f t="shared" si="39"/>
        <v>0</v>
      </c>
      <c r="N110" s="19">
        <f t="shared" si="40"/>
        <v>95</v>
      </c>
      <c r="O110" s="19">
        <f t="shared" si="41"/>
        <v>0</v>
      </c>
      <c r="P110" s="19">
        <f t="shared" si="42"/>
        <v>0</v>
      </c>
      <c r="Q110" s="19">
        <f t="shared" si="43"/>
        <v>0</v>
      </c>
      <c r="R110" s="19">
        <f t="shared" si="44"/>
        <v>0</v>
      </c>
      <c r="S110" s="19">
        <f t="shared" si="45"/>
        <v>0</v>
      </c>
      <c r="T110" s="19">
        <f t="shared" si="46"/>
        <v>0</v>
      </c>
      <c r="U110" s="19">
        <f t="shared" si="47"/>
        <v>0</v>
      </c>
      <c r="V110" s="19">
        <f t="shared" si="48"/>
        <v>0</v>
      </c>
      <c r="W110" s="19">
        <f>VLOOKUP(Z110,主线配置!F:G,2,FALSE)</f>
        <v>3010002</v>
      </c>
      <c r="X110" s="19">
        <f t="shared" si="58"/>
        <v>6</v>
      </c>
      <c r="Y110" s="11" t="str">
        <f>VLOOKUP(Z110,主线配置!H:I,2,FALSE)</f>
        <v>法老王</v>
      </c>
      <c r="Z110" s="11">
        <f t="shared" si="59"/>
        <v>2</v>
      </c>
      <c r="AA110" s="11">
        <v>6</v>
      </c>
    </row>
    <row r="111" spans="1:27" s="11" customFormat="1" x14ac:dyDescent="0.15">
      <c r="A111" s="19">
        <f t="shared" si="33"/>
        <v>3010107</v>
      </c>
      <c r="B111" s="19">
        <f t="shared" si="34"/>
        <v>0</v>
      </c>
      <c r="C111" s="19">
        <f t="shared" si="35"/>
        <v>0</v>
      </c>
      <c r="D111" s="19">
        <f t="shared" si="36"/>
        <v>0</v>
      </c>
      <c r="E111" s="19">
        <f t="shared" si="37"/>
        <v>0</v>
      </c>
      <c r="F111" s="19">
        <f>INT(VLOOKUP(Z111,主线配置!R:AF,14,FALSE)/VLOOKUP(1,映射表!B:C,2,FALSE)*VLOOKUP(X111,映射表!B:C,2,FALSE))</f>
        <v>43077</v>
      </c>
      <c r="G111" s="19">
        <f>INT(VLOOKUP(Z111,主线配置!R:AF,12,FALSE)/VLOOKUP(1,映射表!B:C,2,FALSE)*VLOOKUP(X111,映射表!B:C,2,FALSE))</f>
        <v>429</v>
      </c>
      <c r="H111" s="19">
        <f t="shared" si="30"/>
        <v>0</v>
      </c>
      <c r="I111" s="19">
        <f>INT(VLOOKUP(Z111,主线配置!R:AF,13,FALSE)/VLOOKUP(1,映射表!B:C,2,FALSE)*VLOOKUP(X111,映射表!B:C,2,FALSE))</f>
        <v>429</v>
      </c>
      <c r="J111" s="19">
        <f t="shared" ref="J111:K111" si="64">J110</f>
        <v>0</v>
      </c>
      <c r="K111" s="19">
        <f t="shared" si="64"/>
        <v>100</v>
      </c>
      <c r="L111" s="19">
        <f t="shared" si="38"/>
        <v>0</v>
      </c>
      <c r="M111" s="19">
        <f t="shared" si="39"/>
        <v>0</v>
      </c>
      <c r="N111" s="19">
        <f t="shared" si="40"/>
        <v>95</v>
      </c>
      <c r="O111" s="19">
        <f t="shared" si="41"/>
        <v>0</v>
      </c>
      <c r="P111" s="19">
        <f t="shared" si="42"/>
        <v>0</v>
      </c>
      <c r="Q111" s="19">
        <f t="shared" si="43"/>
        <v>0</v>
      </c>
      <c r="R111" s="19">
        <f t="shared" si="44"/>
        <v>0</v>
      </c>
      <c r="S111" s="19">
        <f t="shared" si="45"/>
        <v>0</v>
      </c>
      <c r="T111" s="19">
        <f t="shared" si="46"/>
        <v>0</v>
      </c>
      <c r="U111" s="19">
        <f t="shared" si="47"/>
        <v>0</v>
      </c>
      <c r="V111" s="19">
        <f t="shared" si="48"/>
        <v>0</v>
      </c>
      <c r="W111" s="19">
        <f>VLOOKUP(Z111,主线配置!F:G,2,FALSE)</f>
        <v>3010002</v>
      </c>
      <c r="X111" s="19">
        <f t="shared" si="58"/>
        <v>7</v>
      </c>
      <c r="Y111" s="11" t="str">
        <f>VLOOKUP(Z111,主线配置!H:I,2,FALSE)</f>
        <v>法老王</v>
      </c>
      <c r="Z111" s="11">
        <f t="shared" si="59"/>
        <v>2</v>
      </c>
      <c r="AA111" s="11">
        <v>7</v>
      </c>
    </row>
    <row r="112" spans="1:27" s="11" customFormat="1" x14ac:dyDescent="0.15">
      <c r="A112" s="19">
        <f t="shared" si="33"/>
        <v>3010108</v>
      </c>
      <c r="B112" s="19">
        <f t="shared" si="34"/>
        <v>0</v>
      </c>
      <c r="C112" s="19">
        <f t="shared" si="35"/>
        <v>0</v>
      </c>
      <c r="D112" s="19">
        <f t="shared" si="36"/>
        <v>0</v>
      </c>
      <c r="E112" s="19">
        <f t="shared" si="37"/>
        <v>0</v>
      </c>
      <c r="F112" s="19">
        <f>INT(VLOOKUP(Z112,主线配置!R:AF,14,FALSE)/VLOOKUP(1,映射表!B:C,2,FALSE)*VLOOKUP(X112,映射表!B:C,2,FALSE))</f>
        <v>48318</v>
      </c>
      <c r="G112" s="19">
        <f>INT(VLOOKUP(Z112,主线配置!R:AF,12,FALSE)/VLOOKUP(1,映射表!B:C,2,FALSE)*VLOOKUP(X112,映射表!B:C,2,FALSE))</f>
        <v>481</v>
      </c>
      <c r="H112" s="19">
        <f t="shared" si="30"/>
        <v>0</v>
      </c>
      <c r="I112" s="19">
        <f>INT(VLOOKUP(Z112,主线配置!R:AF,13,FALSE)/VLOOKUP(1,映射表!B:C,2,FALSE)*VLOOKUP(X112,映射表!B:C,2,FALSE))</f>
        <v>481</v>
      </c>
      <c r="J112" s="19">
        <f t="shared" ref="J112:K112" si="65">J111</f>
        <v>0</v>
      </c>
      <c r="K112" s="19">
        <f t="shared" si="65"/>
        <v>100</v>
      </c>
      <c r="L112" s="19">
        <f t="shared" si="38"/>
        <v>0</v>
      </c>
      <c r="M112" s="19">
        <f t="shared" si="39"/>
        <v>0</v>
      </c>
      <c r="N112" s="19">
        <f t="shared" si="40"/>
        <v>95</v>
      </c>
      <c r="O112" s="19">
        <f t="shared" si="41"/>
        <v>0</v>
      </c>
      <c r="P112" s="19">
        <f t="shared" si="42"/>
        <v>0</v>
      </c>
      <c r="Q112" s="19">
        <f t="shared" si="43"/>
        <v>0</v>
      </c>
      <c r="R112" s="19">
        <f t="shared" si="44"/>
        <v>0</v>
      </c>
      <c r="S112" s="19">
        <f t="shared" si="45"/>
        <v>0</v>
      </c>
      <c r="T112" s="19">
        <f t="shared" si="46"/>
        <v>0</v>
      </c>
      <c r="U112" s="19">
        <f t="shared" si="47"/>
        <v>0</v>
      </c>
      <c r="V112" s="19">
        <f t="shared" si="48"/>
        <v>0</v>
      </c>
      <c r="W112" s="19">
        <f>VLOOKUP(Z112,主线配置!F:G,2,FALSE)</f>
        <v>3010002</v>
      </c>
      <c r="X112" s="19">
        <f t="shared" si="58"/>
        <v>8</v>
      </c>
      <c r="Y112" s="11" t="str">
        <f>VLOOKUP(Z112,主线配置!H:I,2,FALSE)</f>
        <v>法老王</v>
      </c>
      <c r="Z112" s="11">
        <f t="shared" si="59"/>
        <v>2</v>
      </c>
      <c r="AA112" s="11">
        <v>8</v>
      </c>
    </row>
    <row r="113" spans="1:27" s="11" customFormat="1" x14ac:dyDescent="0.15">
      <c r="A113" s="19">
        <f t="shared" si="33"/>
        <v>3010109</v>
      </c>
      <c r="B113" s="19">
        <f t="shared" si="34"/>
        <v>0</v>
      </c>
      <c r="C113" s="19">
        <f t="shared" si="35"/>
        <v>0</v>
      </c>
      <c r="D113" s="19">
        <f t="shared" si="36"/>
        <v>0</v>
      </c>
      <c r="E113" s="19">
        <f t="shared" si="37"/>
        <v>0</v>
      </c>
      <c r="F113" s="19">
        <f>INT(VLOOKUP(Z113,主线配置!R:AF,14,FALSE)/VLOOKUP(1,映射表!B:C,2,FALSE)*VLOOKUP(X113,映射表!B:C,2,FALSE))</f>
        <v>53937</v>
      </c>
      <c r="G113" s="19">
        <f>INT(VLOOKUP(Z113,主线配置!R:AF,12,FALSE)/VLOOKUP(1,映射表!B:C,2,FALSE)*VLOOKUP(X113,映射表!B:C,2,FALSE))</f>
        <v>537</v>
      </c>
      <c r="H113" s="19">
        <f t="shared" si="30"/>
        <v>0</v>
      </c>
      <c r="I113" s="19">
        <f>INT(VLOOKUP(Z113,主线配置!R:AF,13,FALSE)/VLOOKUP(1,映射表!B:C,2,FALSE)*VLOOKUP(X113,映射表!B:C,2,FALSE))</f>
        <v>537</v>
      </c>
      <c r="J113" s="19">
        <f t="shared" ref="J113:K113" si="66">J112</f>
        <v>0</v>
      </c>
      <c r="K113" s="19">
        <f t="shared" si="66"/>
        <v>100</v>
      </c>
      <c r="L113" s="19">
        <f t="shared" si="38"/>
        <v>0</v>
      </c>
      <c r="M113" s="19">
        <f t="shared" si="39"/>
        <v>0</v>
      </c>
      <c r="N113" s="19">
        <f t="shared" si="40"/>
        <v>95</v>
      </c>
      <c r="O113" s="19">
        <f t="shared" si="41"/>
        <v>0</v>
      </c>
      <c r="P113" s="19">
        <f t="shared" si="42"/>
        <v>0</v>
      </c>
      <c r="Q113" s="19">
        <f t="shared" si="43"/>
        <v>0</v>
      </c>
      <c r="R113" s="19">
        <f t="shared" si="44"/>
        <v>0</v>
      </c>
      <c r="S113" s="19">
        <f t="shared" si="45"/>
        <v>0</v>
      </c>
      <c r="T113" s="19">
        <f t="shared" si="46"/>
        <v>0</v>
      </c>
      <c r="U113" s="19">
        <f t="shared" si="47"/>
        <v>0</v>
      </c>
      <c r="V113" s="19">
        <f t="shared" si="48"/>
        <v>0</v>
      </c>
      <c r="W113" s="19">
        <f>VLOOKUP(Z113,主线配置!F:G,2,FALSE)</f>
        <v>3010002</v>
      </c>
      <c r="X113" s="19">
        <f t="shared" si="58"/>
        <v>9</v>
      </c>
      <c r="Y113" s="11" t="str">
        <f>VLOOKUP(Z113,主线配置!H:I,2,FALSE)</f>
        <v>法老王</v>
      </c>
      <c r="Z113" s="11">
        <f t="shared" si="59"/>
        <v>2</v>
      </c>
      <c r="AA113" s="11">
        <v>9</v>
      </c>
    </row>
    <row r="114" spans="1:27" s="11" customFormat="1" x14ac:dyDescent="0.15">
      <c r="A114" s="19">
        <f t="shared" si="33"/>
        <v>3010110</v>
      </c>
      <c r="B114" s="19">
        <f t="shared" si="34"/>
        <v>0</v>
      </c>
      <c r="C114" s="19">
        <f t="shared" si="35"/>
        <v>0</v>
      </c>
      <c r="D114" s="19">
        <f t="shared" si="36"/>
        <v>0</v>
      </c>
      <c r="E114" s="19">
        <f t="shared" si="37"/>
        <v>0</v>
      </c>
      <c r="F114" s="19">
        <f>INT(VLOOKUP(Z114,主线配置!R:AF,14,FALSE)/VLOOKUP(1,映射表!B:C,2,FALSE)*VLOOKUP(X114,映射表!B:C,2,FALSE))</f>
        <v>59960</v>
      </c>
      <c r="G114" s="19">
        <f>INT(VLOOKUP(Z114,主线配置!R:AF,12,FALSE)/VLOOKUP(1,映射表!B:C,2,FALSE)*VLOOKUP(X114,映射表!B:C,2,FALSE))</f>
        <v>598</v>
      </c>
      <c r="H114" s="19">
        <f t="shared" si="30"/>
        <v>0</v>
      </c>
      <c r="I114" s="19">
        <f>INT(VLOOKUP(Z114,主线配置!R:AF,13,FALSE)/VLOOKUP(1,映射表!B:C,2,FALSE)*VLOOKUP(X114,映射表!B:C,2,FALSE))</f>
        <v>598</v>
      </c>
      <c r="J114" s="19">
        <f t="shared" ref="J114:K114" si="67">J113</f>
        <v>0</v>
      </c>
      <c r="K114" s="19">
        <f t="shared" si="67"/>
        <v>100</v>
      </c>
      <c r="L114" s="19">
        <f t="shared" si="38"/>
        <v>0</v>
      </c>
      <c r="M114" s="19">
        <f t="shared" si="39"/>
        <v>0</v>
      </c>
      <c r="N114" s="19">
        <f t="shared" si="40"/>
        <v>95</v>
      </c>
      <c r="O114" s="19">
        <f t="shared" si="41"/>
        <v>0</v>
      </c>
      <c r="P114" s="19">
        <f t="shared" si="42"/>
        <v>0</v>
      </c>
      <c r="Q114" s="19">
        <f t="shared" si="43"/>
        <v>0</v>
      </c>
      <c r="R114" s="19">
        <f t="shared" si="44"/>
        <v>0</v>
      </c>
      <c r="S114" s="19">
        <f t="shared" si="45"/>
        <v>0</v>
      </c>
      <c r="T114" s="19">
        <f t="shared" si="46"/>
        <v>0</v>
      </c>
      <c r="U114" s="19">
        <f t="shared" si="47"/>
        <v>0</v>
      </c>
      <c r="V114" s="19">
        <f t="shared" si="48"/>
        <v>0</v>
      </c>
      <c r="W114" s="19">
        <f>VLOOKUP(Z114,主线配置!F:G,2,FALSE)</f>
        <v>3010002</v>
      </c>
      <c r="X114" s="19">
        <f t="shared" si="58"/>
        <v>10</v>
      </c>
      <c r="Y114" s="11" t="str">
        <f>VLOOKUP(Z114,主线配置!H:I,2,FALSE)</f>
        <v>法老王</v>
      </c>
      <c r="Z114" s="11">
        <f t="shared" si="59"/>
        <v>2</v>
      </c>
      <c r="AA114" s="11">
        <v>10</v>
      </c>
    </row>
    <row r="115" spans="1:27" s="11" customFormat="1" x14ac:dyDescent="0.15">
      <c r="A115" s="19">
        <f t="shared" si="33"/>
        <v>3010111</v>
      </c>
      <c r="B115" s="19">
        <f t="shared" si="34"/>
        <v>0</v>
      </c>
      <c r="C115" s="19">
        <f t="shared" si="35"/>
        <v>0</v>
      </c>
      <c r="D115" s="19">
        <f t="shared" si="36"/>
        <v>0</v>
      </c>
      <c r="E115" s="19">
        <f t="shared" si="37"/>
        <v>0</v>
      </c>
      <c r="F115" s="19">
        <f>INT(VLOOKUP(Z115,主线配置!R:AF,14,FALSE)/VLOOKUP(1,映射表!B:C,2,FALSE)*VLOOKUP(X115,映射表!B:C,2,FALSE))</f>
        <v>66417</v>
      </c>
      <c r="G115" s="19">
        <f>INT(VLOOKUP(Z115,主线配置!R:AF,12,FALSE)/VLOOKUP(1,映射表!B:C,2,FALSE)*VLOOKUP(X115,映射表!B:C,2,FALSE))</f>
        <v>662</v>
      </c>
      <c r="H115" s="19">
        <f t="shared" si="30"/>
        <v>0</v>
      </c>
      <c r="I115" s="19">
        <f>INT(VLOOKUP(Z115,主线配置!R:AF,13,FALSE)/VLOOKUP(1,映射表!B:C,2,FALSE)*VLOOKUP(X115,映射表!B:C,2,FALSE))</f>
        <v>662</v>
      </c>
      <c r="J115" s="19">
        <f t="shared" ref="J115:K115" si="68">J114</f>
        <v>0</v>
      </c>
      <c r="K115" s="19">
        <f t="shared" si="68"/>
        <v>100</v>
      </c>
      <c r="L115" s="19">
        <f t="shared" si="38"/>
        <v>0</v>
      </c>
      <c r="M115" s="19">
        <f t="shared" si="39"/>
        <v>0</v>
      </c>
      <c r="N115" s="19">
        <f t="shared" si="40"/>
        <v>95</v>
      </c>
      <c r="O115" s="19">
        <f t="shared" si="41"/>
        <v>0</v>
      </c>
      <c r="P115" s="19">
        <f t="shared" si="42"/>
        <v>0</v>
      </c>
      <c r="Q115" s="19">
        <f t="shared" si="43"/>
        <v>0</v>
      </c>
      <c r="R115" s="19">
        <f t="shared" si="44"/>
        <v>0</v>
      </c>
      <c r="S115" s="19">
        <f t="shared" si="45"/>
        <v>0</v>
      </c>
      <c r="T115" s="19">
        <f t="shared" si="46"/>
        <v>0</v>
      </c>
      <c r="U115" s="19">
        <f t="shared" si="47"/>
        <v>0</v>
      </c>
      <c r="V115" s="19">
        <f t="shared" si="48"/>
        <v>0</v>
      </c>
      <c r="W115" s="19">
        <f>VLOOKUP(Z115,主线配置!F:G,2,FALSE)</f>
        <v>3010002</v>
      </c>
      <c r="X115" s="19">
        <f t="shared" si="58"/>
        <v>11</v>
      </c>
      <c r="Y115" s="11" t="str">
        <f>VLOOKUP(Z115,主线配置!H:I,2,FALSE)</f>
        <v>法老王</v>
      </c>
      <c r="Z115" s="11">
        <f t="shared" si="59"/>
        <v>2</v>
      </c>
      <c r="AA115" s="11">
        <v>11</v>
      </c>
    </row>
    <row r="116" spans="1:27" s="11" customFormat="1" x14ac:dyDescent="0.15">
      <c r="A116" s="19">
        <f t="shared" si="33"/>
        <v>3010112</v>
      </c>
      <c r="B116" s="19">
        <f t="shared" si="34"/>
        <v>0</v>
      </c>
      <c r="C116" s="19">
        <f t="shared" si="35"/>
        <v>0</v>
      </c>
      <c r="D116" s="19">
        <f t="shared" si="36"/>
        <v>0</v>
      </c>
      <c r="E116" s="19">
        <f t="shared" si="37"/>
        <v>0</v>
      </c>
      <c r="F116" s="19">
        <f>INT(VLOOKUP(Z116,主线配置!R:AF,14,FALSE)/VLOOKUP(1,映射表!B:C,2,FALSE)*VLOOKUP(X116,映射表!B:C,2,FALSE))</f>
        <v>73339</v>
      </c>
      <c r="G116" s="19">
        <f>INT(VLOOKUP(Z116,主线配置!R:AF,12,FALSE)/VLOOKUP(1,映射表!B:C,2,FALSE)*VLOOKUP(X116,映射表!B:C,2,FALSE))</f>
        <v>731</v>
      </c>
      <c r="H116" s="19">
        <f t="shared" si="30"/>
        <v>0</v>
      </c>
      <c r="I116" s="19">
        <f>INT(VLOOKUP(Z116,主线配置!R:AF,13,FALSE)/VLOOKUP(1,映射表!B:C,2,FALSE)*VLOOKUP(X116,映射表!B:C,2,FALSE))</f>
        <v>731</v>
      </c>
      <c r="J116" s="19">
        <f t="shared" ref="J116:K116" si="69">J115</f>
        <v>0</v>
      </c>
      <c r="K116" s="19">
        <f t="shared" si="69"/>
        <v>100</v>
      </c>
      <c r="L116" s="19">
        <f t="shared" si="38"/>
        <v>0</v>
      </c>
      <c r="M116" s="19">
        <f t="shared" si="39"/>
        <v>0</v>
      </c>
      <c r="N116" s="19">
        <f t="shared" si="40"/>
        <v>95</v>
      </c>
      <c r="O116" s="19">
        <f t="shared" si="41"/>
        <v>0</v>
      </c>
      <c r="P116" s="19">
        <f t="shared" si="42"/>
        <v>0</v>
      </c>
      <c r="Q116" s="19">
        <f t="shared" si="43"/>
        <v>0</v>
      </c>
      <c r="R116" s="19">
        <f t="shared" si="44"/>
        <v>0</v>
      </c>
      <c r="S116" s="19">
        <f t="shared" si="45"/>
        <v>0</v>
      </c>
      <c r="T116" s="19">
        <f t="shared" si="46"/>
        <v>0</v>
      </c>
      <c r="U116" s="19">
        <f t="shared" si="47"/>
        <v>0</v>
      </c>
      <c r="V116" s="19">
        <f t="shared" si="48"/>
        <v>0</v>
      </c>
      <c r="W116" s="19">
        <f>VLOOKUP(Z116,主线配置!F:G,2,FALSE)</f>
        <v>3010002</v>
      </c>
      <c r="X116" s="19">
        <f t="shared" si="58"/>
        <v>12</v>
      </c>
      <c r="Y116" s="11" t="str">
        <f>VLOOKUP(Z116,主线配置!H:I,2,FALSE)</f>
        <v>法老王</v>
      </c>
      <c r="Z116" s="11">
        <f t="shared" si="59"/>
        <v>2</v>
      </c>
      <c r="AA116" s="11">
        <v>12</v>
      </c>
    </row>
    <row r="117" spans="1:27" s="11" customFormat="1" x14ac:dyDescent="0.15">
      <c r="A117" s="19">
        <f t="shared" si="33"/>
        <v>3010113</v>
      </c>
      <c r="B117" s="19">
        <f t="shared" si="34"/>
        <v>0</v>
      </c>
      <c r="C117" s="19">
        <f t="shared" si="35"/>
        <v>0</v>
      </c>
      <c r="D117" s="19">
        <f t="shared" si="36"/>
        <v>0</v>
      </c>
      <c r="E117" s="19">
        <f t="shared" si="37"/>
        <v>0</v>
      </c>
      <c r="F117" s="19">
        <f>INT(VLOOKUP(Z117,主线配置!R:AF,14,FALSE)/VLOOKUP(1,映射表!B:C,2,FALSE)*VLOOKUP(X117,映射表!B:C,2,FALSE))</f>
        <v>80759</v>
      </c>
      <c r="G117" s="19">
        <f>INT(VLOOKUP(Z117,主线配置!R:AF,12,FALSE)/VLOOKUP(1,映射表!B:C,2,FALSE)*VLOOKUP(X117,映射表!B:C,2,FALSE))</f>
        <v>805</v>
      </c>
      <c r="H117" s="19">
        <f t="shared" si="30"/>
        <v>0</v>
      </c>
      <c r="I117" s="19">
        <f>INT(VLOOKUP(Z117,主线配置!R:AF,13,FALSE)/VLOOKUP(1,映射表!B:C,2,FALSE)*VLOOKUP(X117,映射表!B:C,2,FALSE))</f>
        <v>805</v>
      </c>
      <c r="J117" s="19">
        <f t="shared" ref="J117:K117" si="70">J116</f>
        <v>0</v>
      </c>
      <c r="K117" s="19">
        <f t="shared" si="70"/>
        <v>100</v>
      </c>
      <c r="L117" s="19">
        <f t="shared" si="38"/>
        <v>0</v>
      </c>
      <c r="M117" s="19">
        <f t="shared" si="39"/>
        <v>0</v>
      </c>
      <c r="N117" s="19">
        <f t="shared" si="40"/>
        <v>95</v>
      </c>
      <c r="O117" s="19">
        <f t="shared" si="41"/>
        <v>0</v>
      </c>
      <c r="P117" s="19">
        <f t="shared" si="42"/>
        <v>0</v>
      </c>
      <c r="Q117" s="19">
        <f t="shared" si="43"/>
        <v>0</v>
      </c>
      <c r="R117" s="19">
        <f t="shared" si="44"/>
        <v>0</v>
      </c>
      <c r="S117" s="19">
        <f t="shared" si="45"/>
        <v>0</v>
      </c>
      <c r="T117" s="19">
        <f t="shared" si="46"/>
        <v>0</v>
      </c>
      <c r="U117" s="19">
        <f t="shared" si="47"/>
        <v>0</v>
      </c>
      <c r="V117" s="19">
        <f t="shared" si="48"/>
        <v>0</v>
      </c>
      <c r="W117" s="19">
        <f>VLOOKUP(Z117,主线配置!F:G,2,FALSE)</f>
        <v>3010002</v>
      </c>
      <c r="X117" s="19">
        <f t="shared" si="58"/>
        <v>13</v>
      </c>
      <c r="Y117" s="11" t="str">
        <f>VLOOKUP(Z117,主线配置!H:I,2,FALSE)</f>
        <v>法老王</v>
      </c>
      <c r="Z117" s="11">
        <f t="shared" si="59"/>
        <v>2</v>
      </c>
      <c r="AA117" s="11">
        <v>13</v>
      </c>
    </row>
    <row r="118" spans="1:27" s="11" customFormat="1" x14ac:dyDescent="0.15">
      <c r="A118" s="19">
        <f t="shared" si="33"/>
        <v>3010114</v>
      </c>
      <c r="B118" s="19">
        <f t="shared" si="34"/>
        <v>0</v>
      </c>
      <c r="C118" s="19">
        <f t="shared" si="35"/>
        <v>0</v>
      </c>
      <c r="D118" s="19">
        <f t="shared" si="36"/>
        <v>0</v>
      </c>
      <c r="E118" s="19">
        <f t="shared" si="37"/>
        <v>0</v>
      </c>
      <c r="F118" s="19">
        <f>INT(VLOOKUP(Z118,主线配置!R:AF,14,FALSE)/VLOOKUP(1,映射表!B:C,2,FALSE)*VLOOKUP(X118,映射表!B:C,2,FALSE))</f>
        <v>88714</v>
      </c>
      <c r="G118" s="19">
        <f>INT(VLOOKUP(Z118,主线配置!R:AF,12,FALSE)/VLOOKUP(1,映射表!B:C,2,FALSE)*VLOOKUP(X118,映射表!B:C,2,FALSE))</f>
        <v>884</v>
      </c>
      <c r="H118" s="19">
        <f t="shared" si="30"/>
        <v>0</v>
      </c>
      <c r="I118" s="19">
        <f>INT(VLOOKUP(Z118,主线配置!R:AF,13,FALSE)/VLOOKUP(1,映射表!B:C,2,FALSE)*VLOOKUP(X118,映射表!B:C,2,FALSE))</f>
        <v>884</v>
      </c>
      <c r="J118" s="19">
        <f t="shared" ref="J118:K118" si="71">J117</f>
        <v>0</v>
      </c>
      <c r="K118" s="19">
        <f t="shared" si="71"/>
        <v>100</v>
      </c>
      <c r="L118" s="19">
        <f t="shared" si="38"/>
        <v>0</v>
      </c>
      <c r="M118" s="19">
        <f t="shared" si="39"/>
        <v>0</v>
      </c>
      <c r="N118" s="19">
        <f t="shared" si="40"/>
        <v>95</v>
      </c>
      <c r="O118" s="19">
        <f t="shared" si="41"/>
        <v>0</v>
      </c>
      <c r="P118" s="19">
        <f t="shared" si="42"/>
        <v>0</v>
      </c>
      <c r="Q118" s="19">
        <f t="shared" si="43"/>
        <v>0</v>
      </c>
      <c r="R118" s="19">
        <f t="shared" si="44"/>
        <v>0</v>
      </c>
      <c r="S118" s="19">
        <f t="shared" si="45"/>
        <v>0</v>
      </c>
      <c r="T118" s="19">
        <f t="shared" si="46"/>
        <v>0</v>
      </c>
      <c r="U118" s="19">
        <f t="shared" si="47"/>
        <v>0</v>
      </c>
      <c r="V118" s="19">
        <f t="shared" si="48"/>
        <v>0</v>
      </c>
      <c r="W118" s="19">
        <f>VLOOKUP(Z118,主线配置!F:G,2,FALSE)</f>
        <v>3010002</v>
      </c>
      <c r="X118" s="19">
        <f t="shared" si="58"/>
        <v>14</v>
      </c>
      <c r="Y118" s="11" t="str">
        <f>VLOOKUP(Z118,主线配置!H:I,2,FALSE)</f>
        <v>法老王</v>
      </c>
      <c r="Z118" s="11">
        <f t="shared" si="59"/>
        <v>2</v>
      </c>
      <c r="AA118" s="11">
        <v>14</v>
      </c>
    </row>
    <row r="119" spans="1:27" s="11" customFormat="1" x14ac:dyDescent="0.15">
      <c r="A119" s="19">
        <f t="shared" si="33"/>
        <v>3010115</v>
      </c>
      <c r="B119" s="19">
        <f t="shared" si="34"/>
        <v>0</v>
      </c>
      <c r="C119" s="19">
        <f t="shared" si="35"/>
        <v>0</v>
      </c>
      <c r="D119" s="19">
        <f t="shared" si="36"/>
        <v>0</v>
      </c>
      <c r="E119" s="19">
        <f t="shared" si="37"/>
        <v>0</v>
      </c>
      <c r="F119" s="19">
        <f>INT(VLOOKUP(Z119,主线配置!R:AF,14,FALSE)/VLOOKUP(1,映射表!B:C,2,FALSE)*VLOOKUP(X119,映射表!B:C,2,FALSE))</f>
        <v>97241</v>
      </c>
      <c r="G119" s="19">
        <f>INT(VLOOKUP(Z119,主线配置!R:AF,12,FALSE)/VLOOKUP(1,映射表!B:C,2,FALSE)*VLOOKUP(X119,映射表!B:C,2,FALSE))</f>
        <v>969</v>
      </c>
      <c r="H119" s="19">
        <f t="shared" si="30"/>
        <v>0</v>
      </c>
      <c r="I119" s="19">
        <f>INT(VLOOKUP(Z119,主线配置!R:AF,13,FALSE)/VLOOKUP(1,映射表!B:C,2,FALSE)*VLOOKUP(X119,映射表!B:C,2,FALSE))</f>
        <v>969</v>
      </c>
      <c r="J119" s="19">
        <f t="shared" ref="J119:K119" si="72">J118</f>
        <v>0</v>
      </c>
      <c r="K119" s="19">
        <f t="shared" si="72"/>
        <v>100</v>
      </c>
      <c r="L119" s="19">
        <f t="shared" si="38"/>
        <v>0</v>
      </c>
      <c r="M119" s="19">
        <f t="shared" si="39"/>
        <v>0</v>
      </c>
      <c r="N119" s="19">
        <f t="shared" si="40"/>
        <v>95</v>
      </c>
      <c r="O119" s="19">
        <f t="shared" si="41"/>
        <v>0</v>
      </c>
      <c r="P119" s="19">
        <f t="shared" si="42"/>
        <v>0</v>
      </c>
      <c r="Q119" s="19">
        <f t="shared" si="43"/>
        <v>0</v>
      </c>
      <c r="R119" s="19">
        <f t="shared" si="44"/>
        <v>0</v>
      </c>
      <c r="S119" s="19">
        <f t="shared" si="45"/>
        <v>0</v>
      </c>
      <c r="T119" s="19">
        <f t="shared" si="46"/>
        <v>0</v>
      </c>
      <c r="U119" s="19">
        <f t="shared" si="47"/>
        <v>0</v>
      </c>
      <c r="V119" s="19">
        <f t="shared" si="48"/>
        <v>0</v>
      </c>
      <c r="W119" s="19">
        <f>VLOOKUP(Z119,主线配置!F:G,2,FALSE)</f>
        <v>3010002</v>
      </c>
      <c r="X119" s="19">
        <f t="shared" si="58"/>
        <v>15</v>
      </c>
      <c r="Y119" s="11" t="str">
        <f>VLOOKUP(Z119,主线配置!H:I,2,FALSE)</f>
        <v>法老王</v>
      </c>
      <c r="Z119" s="11">
        <f t="shared" si="59"/>
        <v>2</v>
      </c>
      <c r="AA119" s="11">
        <v>15</v>
      </c>
    </row>
    <row r="120" spans="1:27" s="11" customFormat="1" x14ac:dyDescent="0.15">
      <c r="A120" s="19">
        <f t="shared" si="33"/>
        <v>3010116</v>
      </c>
      <c r="B120" s="19">
        <f t="shared" si="34"/>
        <v>0</v>
      </c>
      <c r="C120" s="19">
        <f t="shared" si="35"/>
        <v>0</v>
      </c>
      <c r="D120" s="19">
        <f t="shared" si="36"/>
        <v>0</v>
      </c>
      <c r="E120" s="19">
        <f t="shared" si="37"/>
        <v>0</v>
      </c>
      <c r="F120" s="19">
        <f>INT(VLOOKUP(Z120,主线配置!R:AF,14,FALSE)/VLOOKUP(1,映射表!B:C,2,FALSE)*VLOOKUP(X120,映射表!B:C,2,FALSE))</f>
        <v>106382</v>
      </c>
      <c r="G120" s="19">
        <f>INT(VLOOKUP(Z120,主线配置!R:AF,12,FALSE)/VLOOKUP(1,映射表!B:C,2,FALSE)*VLOOKUP(X120,映射表!B:C,2,FALSE))</f>
        <v>1061</v>
      </c>
      <c r="H120" s="19">
        <f t="shared" si="30"/>
        <v>0</v>
      </c>
      <c r="I120" s="19">
        <f>INT(VLOOKUP(Z120,主线配置!R:AF,13,FALSE)/VLOOKUP(1,映射表!B:C,2,FALSE)*VLOOKUP(X120,映射表!B:C,2,FALSE))</f>
        <v>1061</v>
      </c>
      <c r="J120" s="19">
        <f t="shared" ref="J120:K120" si="73">J119</f>
        <v>0</v>
      </c>
      <c r="K120" s="19">
        <f t="shared" si="73"/>
        <v>100</v>
      </c>
      <c r="L120" s="19">
        <f t="shared" si="38"/>
        <v>0</v>
      </c>
      <c r="M120" s="19">
        <f t="shared" si="39"/>
        <v>0</v>
      </c>
      <c r="N120" s="19">
        <f t="shared" si="40"/>
        <v>95</v>
      </c>
      <c r="O120" s="19">
        <f t="shared" si="41"/>
        <v>0</v>
      </c>
      <c r="P120" s="19">
        <f t="shared" si="42"/>
        <v>0</v>
      </c>
      <c r="Q120" s="19">
        <f t="shared" si="43"/>
        <v>0</v>
      </c>
      <c r="R120" s="19">
        <f t="shared" si="44"/>
        <v>0</v>
      </c>
      <c r="S120" s="19">
        <f t="shared" si="45"/>
        <v>0</v>
      </c>
      <c r="T120" s="19">
        <f t="shared" si="46"/>
        <v>0</v>
      </c>
      <c r="U120" s="19">
        <f t="shared" si="47"/>
        <v>0</v>
      </c>
      <c r="V120" s="19">
        <f t="shared" si="48"/>
        <v>0</v>
      </c>
      <c r="W120" s="19">
        <f>VLOOKUP(Z120,主线配置!F:G,2,FALSE)</f>
        <v>3010002</v>
      </c>
      <c r="X120" s="19">
        <f t="shared" si="58"/>
        <v>16</v>
      </c>
      <c r="Y120" s="11" t="str">
        <f>VLOOKUP(Z120,主线配置!H:I,2,FALSE)</f>
        <v>法老王</v>
      </c>
      <c r="Z120" s="11">
        <f t="shared" si="59"/>
        <v>2</v>
      </c>
      <c r="AA120" s="11">
        <v>16</v>
      </c>
    </row>
    <row r="121" spans="1:27" s="11" customFormat="1" x14ac:dyDescent="0.15">
      <c r="A121" s="19">
        <f t="shared" si="33"/>
        <v>3010117</v>
      </c>
      <c r="B121" s="19">
        <f t="shared" si="34"/>
        <v>0</v>
      </c>
      <c r="C121" s="19">
        <f t="shared" si="35"/>
        <v>0</v>
      </c>
      <c r="D121" s="19">
        <f t="shared" si="36"/>
        <v>0</v>
      </c>
      <c r="E121" s="19">
        <f t="shared" si="37"/>
        <v>0</v>
      </c>
      <c r="F121" s="19">
        <f>INT(VLOOKUP(Z121,主线配置!R:AF,14,FALSE)/VLOOKUP(1,映射表!B:C,2,FALSE)*VLOOKUP(X121,映射表!B:C,2,FALSE))</f>
        <v>116181</v>
      </c>
      <c r="G121" s="19">
        <f>INT(VLOOKUP(Z121,主线配置!R:AF,12,FALSE)/VLOOKUP(1,映射表!B:C,2,FALSE)*VLOOKUP(X121,映射表!B:C,2,FALSE))</f>
        <v>1158</v>
      </c>
      <c r="H121" s="19">
        <f t="shared" si="30"/>
        <v>0</v>
      </c>
      <c r="I121" s="19">
        <f>INT(VLOOKUP(Z121,主线配置!R:AF,13,FALSE)/VLOOKUP(1,映射表!B:C,2,FALSE)*VLOOKUP(X121,映射表!B:C,2,FALSE))</f>
        <v>1158</v>
      </c>
      <c r="J121" s="19">
        <f t="shared" ref="J121:K121" si="74">J120</f>
        <v>0</v>
      </c>
      <c r="K121" s="19">
        <f t="shared" si="74"/>
        <v>100</v>
      </c>
      <c r="L121" s="19">
        <f t="shared" si="38"/>
        <v>0</v>
      </c>
      <c r="M121" s="19">
        <f t="shared" si="39"/>
        <v>0</v>
      </c>
      <c r="N121" s="19">
        <f t="shared" si="40"/>
        <v>95</v>
      </c>
      <c r="O121" s="19">
        <f t="shared" si="41"/>
        <v>0</v>
      </c>
      <c r="P121" s="19">
        <f t="shared" si="42"/>
        <v>0</v>
      </c>
      <c r="Q121" s="19">
        <f t="shared" si="43"/>
        <v>0</v>
      </c>
      <c r="R121" s="19">
        <f t="shared" si="44"/>
        <v>0</v>
      </c>
      <c r="S121" s="19">
        <f t="shared" si="45"/>
        <v>0</v>
      </c>
      <c r="T121" s="19">
        <f t="shared" si="46"/>
        <v>0</v>
      </c>
      <c r="U121" s="19">
        <f t="shared" si="47"/>
        <v>0</v>
      </c>
      <c r="V121" s="19">
        <f t="shared" si="48"/>
        <v>0</v>
      </c>
      <c r="W121" s="19">
        <f>VLOOKUP(Z121,主线配置!F:G,2,FALSE)</f>
        <v>3010002</v>
      </c>
      <c r="X121" s="19">
        <f t="shared" si="58"/>
        <v>17</v>
      </c>
      <c r="Y121" s="11" t="str">
        <f>VLOOKUP(Z121,主线配置!H:I,2,FALSE)</f>
        <v>法老王</v>
      </c>
      <c r="Z121" s="11">
        <f t="shared" si="59"/>
        <v>2</v>
      </c>
      <c r="AA121" s="11">
        <v>17</v>
      </c>
    </row>
    <row r="122" spans="1:27" s="11" customFormat="1" x14ac:dyDescent="0.15">
      <c r="A122" s="19">
        <f t="shared" si="33"/>
        <v>3010118</v>
      </c>
      <c r="B122" s="19">
        <f t="shared" si="34"/>
        <v>0</v>
      </c>
      <c r="C122" s="19">
        <f t="shared" si="35"/>
        <v>0</v>
      </c>
      <c r="D122" s="19">
        <f t="shared" si="36"/>
        <v>0</v>
      </c>
      <c r="E122" s="19">
        <f t="shared" si="37"/>
        <v>0</v>
      </c>
      <c r="F122" s="19">
        <f>INT(VLOOKUP(Z122,主线配置!R:AF,14,FALSE)/VLOOKUP(1,映射表!B:C,2,FALSE)*VLOOKUP(X122,映射表!B:C,2,FALSE))</f>
        <v>126686</v>
      </c>
      <c r="G122" s="19">
        <f>INT(VLOOKUP(Z122,主线配置!R:AF,12,FALSE)/VLOOKUP(1,映射表!B:C,2,FALSE)*VLOOKUP(X122,映射表!B:C,2,FALSE))</f>
        <v>1263</v>
      </c>
      <c r="H122" s="19">
        <f t="shared" si="30"/>
        <v>0</v>
      </c>
      <c r="I122" s="19">
        <f>INT(VLOOKUP(Z122,主线配置!R:AF,13,FALSE)/VLOOKUP(1,映射表!B:C,2,FALSE)*VLOOKUP(X122,映射表!B:C,2,FALSE))</f>
        <v>1263</v>
      </c>
      <c r="J122" s="19">
        <f t="shared" ref="J122:K122" si="75">J121</f>
        <v>0</v>
      </c>
      <c r="K122" s="19">
        <f t="shared" si="75"/>
        <v>100</v>
      </c>
      <c r="L122" s="19">
        <f t="shared" si="38"/>
        <v>0</v>
      </c>
      <c r="M122" s="19">
        <f t="shared" si="39"/>
        <v>0</v>
      </c>
      <c r="N122" s="19">
        <f t="shared" si="40"/>
        <v>95</v>
      </c>
      <c r="O122" s="19">
        <f t="shared" si="41"/>
        <v>0</v>
      </c>
      <c r="P122" s="19">
        <f t="shared" si="42"/>
        <v>0</v>
      </c>
      <c r="Q122" s="19">
        <f t="shared" si="43"/>
        <v>0</v>
      </c>
      <c r="R122" s="19">
        <f t="shared" si="44"/>
        <v>0</v>
      </c>
      <c r="S122" s="19">
        <f t="shared" si="45"/>
        <v>0</v>
      </c>
      <c r="T122" s="19">
        <f t="shared" si="46"/>
        <v>0</v>
      </c>
      <c r="U122" s="19">
        <f t="shared" si="47"/>
        <v>0</v>
      </c>
      <c r="V122" s="19">
        <f t="shared" si="48"/>
        <v>0</v>
      </c>
      <c r="W122" s="19">
        <f>VLOOKUP(Z122,主线配置!F:G,2,FALSE)</f>
        <v>3010002</v>
      </c>
      <c r="X122" s="19">
        <f t="shared" si="58"/>
        <v>18</v>
      </c>
      <c r="Y122" s="11" t="str">
        <f>VLOOKUP(Z122,主线配置!H:I,2,FALSE)</f>
        <v>法老王</v>
      </c>
      <c r="Z122" s="11">
        <f t="shared" si="59"/>
        <v>2</v>
      </c>
      <c r="AA122" s="11">
        <v>18</v>
      </c>
    </row>
    <row r="123" spans="1:27" s="11" customFormat="1" x14ac:dyDescent="0.15">
      <c r="A123" s="19">
        <f t="shared" si="33"/>
        <v>3010119</v>
      </c>
      <c r="B123" s="19">
        <f t="shared" si="34"/>
        <v>0</v>
      </c>
      <c r="C123" s="19">
        <f t="shared" si="35"/>
        <v>0</v>
      </c>
      <c r="D123" s="19">
        <f t="shared" si="36"/>
        <v>0</v>
      </c>
      <c r="E123" s="19">
        <f t="shared" si="37"/>
        <v>0</v>
      </c>
      <c r="F123" s="19">
        <f>INT(VLOOKUP(Z123,主线配置!R:AF,14,FALSE)/VLOOKUP(1,映射表!B:C,2,FALSE)*VLOOKUP(X123,映射表!B:C,2,FALSE))</f>
        <v>137947</v>
      </c>
      <c r="G123" s="19">
        <f>INT(VLOOKUP(Z123,主线配置!R:AF,12,FALSE)/VLOOKUP(1,映射表!B:C,2,FALSE)*VLOOKUP(X123,映射表!B:C,2,FALSE))</f>
        <v>1375</v>
      </c>
      <c r="H123" s="19">
        <f t="shared" si="30"/>
        <v>0</v>
      </c>
      <c r="I123" s="19">
        <f>INT(VLOOKUP(Z123,主线配置!R:AF,13,FALSE)/VLOOKUP(1,映射表!B:C,2,FALSE)*VLOOKUP(X123,映射表!B:C,2,FALSE))</f>
        <v>1375</v>
      </c>
      <c r="J123" s="19">
        <f t="shared" ref="J123:K123" si="76">J122</f>
        <v>0</v>
      </c>
      <c r="K123" s="19">
        <f t="shared" si="76"/>
        <v>100</v>
      </c>
      <c r="L123" s="19">
        <f t="shared" si="38"/>
        <v>0</v>
      </c>
      <c r="M123" s="19">
        <f t="shared" si="39"/>
        <v>0</v>
      </c>
      <c r="N123" s="19">
        <f t="shared" si="40"/>
        <v>95</v>
      </c>
      <c r="O123" s="19">
        <f t="shared" si="41"/>
        <v>0</v>
      </c>
      <c r="P123" s="19">
        <f t="shared" si="42"/>
        <v>0</v>
      </c>
      <c r="Q123" s="19">
        <f t="shared" si="43"/>
        <v>0</v>
      </c>
      <c r="R123" s="19">
        <f t="shared" si="44"/>
        <v>0</v>
      </c>
      <c r="S123" s="19">
        <f t="shared" si="45"/>
        <v>0</v>
      </c>
      <c r="T123" s="19">
        <f t="shared" si="46"/>
        <v>0</v>
      </c>
      <c r="U123" s="19">
        <f t="shared" si="47"/>
        <v>0</v>
      </c>
      <c r="V123" s="19">
        <f t="shared" si="48"/>
        <v>0</v>
      </c>
      <c r="W123" s="19">
        <f>VLOOKUP(Z123,主线配置!F:G,2,FALSE)</f>
        <v>3010002</v>
      </c>
      <c r="X123" s="19">
        <f t="shared" ref="X123:X186" si="77">AA123</f>
        <v>19</v>
      </c>
      <c r="Y123" s="11" t="str">
        <f>VLOOKUP(Z123,主线配置!H:I,2,FALSE)</f>
        <v>法老王</v>
      </c>
      <c r="Z123" s="11">
        <f t="shared" ref="Z123:Z186" si="78">IF(AA123=1,Z122+1,Z122)</f>
        <v>2</v>
      </c>
      <c r="AA123" s="11">
        <v>19</v>
      </c>
    </row>
    <row r="124" spans="1:27" s="11" customFormat="1" x14ac:dyDescent="0.15">
      <c r="A124" s="19">
        <f t="shared" si="33"/>
        <v>3010120</v>
      </c>
      <c r="B124" s="19">
        <f t="shared" si="34"/>
        <v>0</v>
      </c>
      <c r="C124" s="19">
        <f t="shared" si="35"/>
        <v>0</v>
      </c>
      <c r="D124" s="19">
        <f t="shared" si="36"/>
        <v>0</v>
      </c>
      <c r="E124" s="19">
        <f t="shared" si="37"/>
        <v>0</v>
      </c>
      <c r="F124" s="19">
        <f>INT(VLOOKUP(Z124,主线配置!R:AF,14,FALSE)/VLOOKUP(1,映射表!B:C,2,FALSE)*VLOOKUP(X124,映射表!B:C,2,FALSE))</f>
        <v>150019</v>
      </c>
      <c r="G124" s="19">
        <f>INT(VLOOKUP(Z124,主线配置!R:AF,12,FALSE)/VLOOKUP(1,映射表!B:C,2,FALSE)*VLOOKUP(X124,映射表!B:C,2,FALSE))</f>
        <v>1496</v>
      </c>
      <c r="H124" s="19">
        <f t="shared" si="30"/>
        <v>0</v>
      </c>
      <c r="I124" s="19">
        <f>INT(VLOOKUP(Z124,主线配置!R:AF,13,FALSE)/VLOOKUP(1,映射表!B:C,2,FALSE)*VLOOKUP(X124,映射表!B:C,2,FALSE))</f>
        <v>1496</v>
      </c>
      <c r="J124" s="19">
        <f t="shared" ref="J124:K124" si="79">J123</f>
        <v>0</v>
      </c>
      <c r="K124" s="19">
        <f t="shared" si="79"/>
        <v>100</v>
      </c>
      <c r="L124" s="19">
        <f t="shared" si="38"/>
        <v>0</v>
      </c>
      <c r="M124" s="19">
        <f t="shared" si="39"/>
        <v>0</v>
      </c>
      <c r="N124" s="19">
        <f t="shared" si="40"/>
        <v>95</v>
      </c>
      <c r="O124" s="19">
        <f t="shared" si="41"/>
        <v>0</v>
      </c>
      <c r="P124" s="19">
        <f t="shared" si="42"/>
        <v>0</v>
      </c>
      <c r="Q124" s="19">
        <f t="shared" si="43"/>
        <v>0</v>
      </c>
      <c r="R124" s="19">
        <f t="shared" si="44"/>
        <v>0</v>
      </c>
      <c r="S124" s="19">
        <f t="shared" si="45"/>
        <v>0</v>
      </c>
      <c r="T124" s="19">
        <f t="shared" si="46"/>
        <v>0</v>
      </c>
      <c r="U124" s="19">
        <f t="shared" si="47"/>
        <v>0</v>
      </c>
      <c r="V124" s="19">
        <f t="shared" si="48"/>
        <v>0</v>
      </c>
      <c r="W124" s="19">
        <f>VLOOKUP(Z124,主线配置!F:G,2,FALSE)</f>
        <v>3010002</v>
      </c>
      <c r="X124" s="19">
        <f t="shared" si="77"/>
        <v>20</v>
      </c>
      <c r="Y124" s="11" t="str">
        <f>VLOOKUP(Z124,主线配置!H:I,2,FALSE)</f>
        <v>法老王</v>
      </c>
      <c r="Z124" s="11">
        <f t="shared" si="78"/>
        <v>2</v>
      </c>
      <c r="AA124" s="11">
        <v>20</v>
      </c>
    </row>
    <row r="125" spans="1:27" s="11" customFormat="1" x14ac:dyDescent="0.15">
      <c r="A125" s="19">
        <f t="shared" si="33"/>
        <v>3010121</v>
      </c>
      <c r="B125" s="19">
        <f t="shared" si="34"/>
        <v>0</v>
      </c>
      <c r="C125" s="19">
        <f t="shared" si="35"/>
        <v>0</v>
      </c>
      <c r="D125" s="19">
        <f t="shared" si="36"/>
        <v>0</v>
      </c>
      <c r="E125" s="19">
        <f t="shared" si="37"/>
        <v>0</v>
      </c>
      <c r="F125" s="19">
        <f>INT(VLOOKUP(Z125,主线配置!R:AF,14,FALSE)/VLOOKUP(1,映射表!B:C,2,FALSE)*VLOOKUP(X125,映射表!B:C,2,FALSE))</f>
        <v>162961</v>
      </c>
      <c r="G125" s="19">
        <f>INT(VLOOKUP(Z125,主线配置!R:AF,12,FALSE)/VLOOKUP(1,映射表!B:C,2,FALSE)*VLOOKUP(X125,映射表!B:C,2,FALSE))</f>
        <v>1625</v>
      </c>
      <c r="H125" s="19">
        <f t="shared" si="30"/>
        <v>0</v>
      </c>
      <c r="I125" s="19">
        <f>INT(VLOOKUP(Z125,主线配置!R:AF,13,FALSE)/VLOOKUP(1,映射表!B:C,2,FALSE)*VLOOKUP(X125,映射表!B:C,2,FALSE))</f>
        <v>1625</v>
      </c>
      <c r="J125" s="19">
        <f t="shared" ref="J125:K125" si="80">J124</f>
        <v>0</v>
      </c>
      <c r="K125" s="19">
        <f t="shared" si="80"/>
        <v>100</v>
      </c>
      <c r="L125" s="19">
        <f t="shared" si="38"/>
        <v>0</v>
      </c>
      <c r="M125" s="19">
        <f t="shared" si="39"/>
        <v>0</v>
      </c>
      <c r="N125" s="19">
        <f t="shared" si="40"/>
        <v>95</v>
      </c>
      <c r="O125" s="19">
        <f t="shared" si="41"/>
        <v>0</v>
      </c>
      <c r="P125" s="19">
        <f t="shared" si="42"/>
        <v>0</v>
      </c>
      <c r="Q125" s="19">
        <f t="shared" si="43"/>
        <v>0</v>
      </c>
      <c r="R125" s="19">
        <f t="shared" si="44"/>
        <v>0</v>
      </c>
      <c r="S125" s="19">
        <f t="shared" si="45"/>
        <v>0</v>
      </c>
      <c r="T125" s="19">
        <f t="shared" si="46"/>
        <v>0</v>
      </c>
      <c r="U125" s="19">
        <f t="shared" si="47"/>
        <v>0</v>
      </c>
      <c r="V125" s="19">
        <f t="shared" si="48"/>
        <v>0</v>
      </c>
      <c r="W125" s="19">
        <f>VLOOKUP(Z125,主线配置!F:G,2,FALSE)</f>
        <v>3010002</v>
      </c>
      <c r="X125" s="19">
        <f t="shared" si="77"/>
        <v>21</v>
      </c>
      <c r="Y125" s="11" t="str">
        <f>VLOOKUP(Z125,主线配置!H:I,2,FALSE)</f>
        <v>法老王</v>
      </c>
      <c r="Z125" s="11">
        <f t="shared" si="78"/>
        <v>2</v>
      </c>
      <c r="AA125" s="11">
        <v>21</v>
      </c>
    </row>
    <row r="126" spans="1:27" s="11" customFormat="1" x14ac:dyDescent="0.15">
      <c r="A126" s="19">
        <f t="shared" si="33"/>
        <v>3010122</v>
      </c>
      <c r="B126" s="19">
        <f t="shared" si="34"/>
        <v>0</v>
      </c>
      <c r="C126" s="19">
        <f t="shared" si="35"/>
        <v>0</v>
      </c>
      <c r="D126" s="19">
        <f t="shared" si="36"/>
        <v>0</v>
      </c>
      <c r="E126" s="19">
        <f t="shared" si="37"/>
        <v>0</v>
      </c>
      <c r="F126" s="19">
        <f>INT(VLOOKUP(Z126,主线配置!R:AF,14,FALSE)/VLOOKUP(1,映射表!B:C,2,FALSE)*VLOOKUP(X126,映射表!B:C,2,FALSE))</f>
        <v>176834</v>
      </c>
      <c r="G126" s="19">
        <f>INT(VLOOKUP(Z126,主线配置!R:AF,12,FALSE)/VLOOKUP(1,映射表!B:C,2,FALSE)*VLOOKUP(X126,映射表!B:C,2,FALSE))</f>
        <v>1763</v>
      </c>
      <c r="H126" s="19">
        <f t="shared" si="30"/>
        <v>0</v>
      </c>
      <c r="I126" s="19">
        <f>INT(VLOOKUP(Z126,主线配置!R:AF,13,FALSE)/VLOOKUP(1,映射表!B:C,2,FALSE)*VLOOKUP(X126,映射表!B:C,2,FALSE))</f>
        <v>1763</v>
      </c>
      <c r="J126" s="19">
        <f t="shared" ref="J126:K126" si="81">J125</f>
        <v>0</v>
      </c>
      <c r="K126" s="19">
        <f t="shared" si="81"/>
        <v>100</v>
      </c>
      <c r="L126" s="19">
        <f t="shared" si="38"/>
        <v>0</v>
      </c>
      <c r="M126" s="19">
        <f t="shared" si="39"/>
        <v>0</v>
      </c>
      <c r="N126" s="19">
        <f t="shared" si="40"/>
        <v>95</v>
      </c>
      <c r="O126" s="19">
        <f t="shared" si="41"/>
        <v>0</v>
      </c>
      <c r="P126" s="19">
        <f t="shared" si="42"/>
        <v>0</v>
      </c>
      <c r="Q126" s="19">
        <f t="shared" si="43"/>
        <v>0</v>
      </c>
      <c r="R126" s="19">
        <f t="shared" si="44"/>
        <v>0</v>
      </c>
      <c r="S126" s="19">
        <f t="shared" si="45"/>
        <v>0</v>
      </c>
      <c r="T126" s="19">
        <f t="shared" si="46"/>
        <v>0</v>
      </c>
      <c r="U126" s="19">
        <f t="shared" si="47"/>
        <v>0</v>
      </c>
      <c r="V126" s="19">
        <f t="shared" si="48"/>
        <v>0</v>
      </c>
      <c r="W126" s="19">
        <f>VLOOKUP(Z126,主线配置!F:G,2,FALSE)</f>
        <v>3010002</v>
      </c>
      <c r="X126" s="19">
        <f t="shared" si="77"/>
        <v>22</v>
      </c>
      <c r="Y126" s="11" t="str">
        <f>VLOOKUP(Z126,主线配置!H:I,2,FALSE)</f>
        <v>法老王</v>
      </c>
      <c r="Z126" s="11">
        <f t="shared" si="78"/>
        <v>2</v>
      </c>
      <c r="AA126" s="11">
        <v>22</v>
      </c>
    </row>
    <row r="127" spans="1:27" s="11" customFormat="1" x14ac:dyDescent="0.15">
      <c r="A127" s="19">
        <f t="shared" si="33"/>
        <v>3010123</v>
      </c>
      <c r="B127" s="19">
        <f t="shared" si="34"/>
        <v>0</v>
      </c>
      <c r="C127" s="19">
        <f t="shared" si="35"/>
        <v>0</v>
      </c>
      <c r="D127" s="19">
        <f t="shared" si="36"/>
        <v>0</v>
      </c>
      <c r="E127" s="19">
        <f t="shared" si="37"/>
        <v>0</v>
      </c>
      <c r="F127" s="19">
        <f>INT(VLOOKUP(Z127,主线配置!R:AF,14,FALSE)/VLOOKUP(1,映射表!B:C,2,FALSE)*VLOOKUP(X127,映射表!B:C,2,FALSE))</f>
        <v>191705</v>
      </c>
      <c r="G127" s="19">
        <f>INT(VLOOKUP(Z127,主线配置!R:AF,12,FALSE)/VLOOKUP(1,映射表!B:C,2,FALSE)*VLOOKUP(X127,映射表!B:C,2,FALSE))</f>
        <v>1912</v>
      </c>
      <c r="H127" s="19">
        <f t="shared" si="30"/>
        <v>0</v>
      </c>
      <c r="I127" s="19">
        <f>INT(VLOOKUP(Z127,主线配置!R:AF,13,FALSE)/VLOOKUP(1,映射表!B:C,2,FALSE)*VLOOKUP(X127,映射表!B:C,2,FALSE))</f>
        <v>1912</v>
      </c>
      <c r="J127" s="19">
        <f t="shared" ref="J127:K127" si="82">J126</f>
        <v>0</v>
      </c>
      <c r="K127" s="19">
        <f t="shared" si="82"/>
        <v>100</v>
      </c>
      <c r="L127" s="19">
        <f t="shared" si="38"/>
        <v>0</v>
      </c>
      <c r="M127" s="19">
        <f t="shared" si="39"/>
        <v>0</v>
      </c>
      <c r="N127" s="19">
        <f t="shared" si="40"/>
        <v>95</v>
      </c>
      <c r="O127" s="19">
        <f t="shared" si="41"/>
        <v>0</v>
      </c>
      <c r="P127" s="19">
        <f t="shared" si="42"/>
        <v>0</v>
      </c>
      <c r="Q127" s="19">
        <f t="shared" si="43"/>
        <v>0</v>
      </c>
      <c r="R127" s="19">
        <f t="shared" si="44"/>
        <v>0</v>
      </c>
      <c r="S127" s="19">
        <f t="shared" si="45"/>
        <v>0</v>
      </c>
      <c r="T127" s="19">
        <f t="shared" si="46"/>
        <v>0</v>
      </c>
      <c r="U127" s="19">
        <f t="shared" si="47"/>
        <v>0</v>
      </c>
      <c r="V127" s="19">
        <f t="shared" si="48"/>
        <v>0</v>
      </c>
      <c r="W127" s="19">
        <f>VLOOKUP(Z127,主线配置!F:G,2,FALSE)</f>
        <v>3010002</v>
      </c>
      <c r="X127" s="19">
        <f t="shared" si="77"/>
        <v>23</v>
      </c>
      <c r="Y127" s="11" t="str">
        <f>VLOOKUP(Z127,主线配置!H:I,2,FALSE)</f>
        <v>法老王</v>
      </c>
      <c r="Z127" s="11">
        <f t="shared" si="78"/>
        <v>2</v>
      </c>
      <c r="AA127" s="11">
        <v>23</v>
      </c>
    </row>
    <row r="128" spans="1:27" s="11" customFormat="1" x14ac:dyDescent="0.15">
      <c r="A128" s="19">
        <f t="shared" si="33"/>
        <v>3010124</v>
      </c>
      <c r="B128" s="19">
        <f t="shared" si="34"/>
        <v>0</v>
      </c>
      <c r="C128" s="19">
        <f t="shared" si="35"/>
        <v>0</v>
      </c>
      <c r="D128" s="19">
        <f t="shared" si="36"/>
        <v>0</v>
      </c>
      <c r="E128" s="19">
        <f t="shared" si="37"/>
        <v>0</v>
      </c>
      <c r="F128" s="19">
        <f>INT(VLOOKUP(Z128,主线配置!R:AF,14,FALSE)/VLOOKUP(1,映射表!B:C,2,FALSE)*VLOOKUP(X128,映射表!B:C,2,FALSE))</f>
        <v>207648</v>
      </c>
      <c r="G128" s="19">
        <f>INT(VLOOKUP(Z128,主线配置!R:AF,12,FALSE)/VLOOKUP(1,映射表!B:C,2,FALSE)*VLOOKUP(X128,映射表!B:C,2,FALSE))</f>
        <v>2071</v>
      </c>
      <c r="H128" s="19">
        <f t="shared" si="30"/>
        <v>0</v>
      </c>
      <c r="I128" s="19">
        <f>INT(VLOOKUP(Z128,主线配置!R:AF,13,FALSE)/VLOOKUP(1,映射表!B:C,2,FALSE)*VLOOKUP(X128,映射表!B:C,2,FALSE))</f>
        <v>2071</v>
      </c>
      <c r="J128" s="19">
        <f t="shared" ref="J128:K128" si="83">J127</f>
        <v>0</v>
      </c>
      <c r="K128" s="19">
        <f t="shared" si="83"/>
        <v>100</v>
      </c>
      <c r="L128" s="19">
        <f t="shared" si="38"/>
        <v>0</v>
      </c>
      <c r="M128" s="19">
        <f t="shared" si="39"/>
        <v>0</v>
      </c>
      <c r="N128" s="19">
        <f t="shared" si="40"/>
        <v>95</v>
      </c>
      <c r="O128" s="19">
        <f t="shared" si="41"/>
        <v>0</v>
      </c>
      <c r="P128" s="19">
        <f t="shared" si="42"/>
        <v>0</v>
      </c>
      <c r="Q128" s="19">
        <f t="shared" si="43"/>
        <v>0</v>
      </c>
      <c r="R128" s="19">
        <f t="shared" si="44"/>
        <v>0</v>
      </c>
      <c r="S128" s="19">
        <f t="shared" si="45"/>
        <v>0</v>
      </c>
      <c r="T128" s="19">
        <f t="shared" si="46"/>
        <v>0</v>
      </c>
      <c r="U128" s="19">
        <f t="shared" si="47"/>
        <v>0</v>
      </c>
      <c r="V128" s="19">
        <f t="shared" si="48"/>
        <v>0</v>
      </c>
      <c r="W128" s="19">
        <f>VLOOKUP(Z128,主线配置!F:G,2,FALSE)</f>
        <v>3010002</v>
      </c>
      <c r="X128" s="19">
        <f t="shared" si="77"/>
        <v>24</v>
      </c>
      <c r="Y128" s="11" t="str">
        <f>VLOOKUP(Z128,主线配置!H:I,2,FALSE)</f>
        <v>法老王</v>
      </c>
      <c r="Z128" s="11">
        <f t="shared" si="78"/>
        <v>2</v>
      </c>
      <c r="AA128" s="11">
        <v>24</v>
      </c>
    </row>
    <row r="129" spans="1:27" s="11" customFormat="1" x14ac:dyDescent="0.15">
      <c r="A129" s="19">
        <f t="shared" si="33"/>
        <v>3010125</v>
      </c>
      <c r="B129" s="19">
        <f t="shared" si="34"/>
        <v>0</v>
      </c>
      <c r="C129" s="19">
        <f t="shared" si="35"/>
        <v>0</v>
      </c>
      <c r="D129" s="19">
        <f t="shared" si="36"/>
        <v>0</v>
      </c>
      <c r="E129" s="19">
        <f t="shared" si="37"/>
        <v>0</v>
      </c>
      <c r="F129" s="19">
        <f>INT(VLOOKUP(Z129,主线配置!R:AF,14,FALSE)/VLOOKUP(1,映射表!B:C,2,FALSE)*VLOOKUP(X129,映射表!B:C,2,FALSE))</f>
        <v>224738</v>
      </c>
      <c r="G129" s="19">
        <f>INT(VLOOKUP(Z129,主线配置!R:AF,12,FALSE)/VLOOKUP(1,映射表!B:C,2,FALSE)*VLOOKUP(X129,映射表!B:C,2,FALSE))</f>
        <v>2241</v>
      </c>
      <c r="H129" s="19">
        <f t="shared" si="30"/>
        <v>0</v>
      </c>
      <c r="I129" s="19">
        <f>INT(VLOOKUP(Z129,主线配置!R:AF,13,FALSE)/VLOOKUP(1,映射表!B:C,2,FALSE)*VLOOKUP(X129,映射表!B:C,2,FALSE))</f>
        <v>2241</v>
      </c>
      <c r="J129" s="19">
        <f t="shared" ref="J129:K129" si="84">J128</f>
        <v>0</v>
      </c>
      <c r="K129" s="19">
        <f t="shared" si="84"/>
        <v>100</v>
      </c>
      <c r="L129" s="19">
        <f t="shared" si="38"/>
        <v>0</v>
      </c>
      <c r="M129" s="19">
        <f t="shared" si="39"/>
        <v>0</v>
      </c>
      <c r="N129" s="19">
        <f t="shared" si="40"/>
        <v>95</v>
      </c>
      <c r="O129" s="19">
        <f t="shared" si="41"/>
        <v>0</v>
      </c>
      <c r="P129" s="19">
        <f t="shared" si="42"/>
        <v>0</v>
      </c>
      <c r="Q129" s="19">
        <f t="shared" si="43"/>
        <v>0</v>
      </c>
      <c r="R129" s="19">
        <f t="shared" si="44"/>
        <v>0</v>
      </c>
      <c r="S129" s="19">
        <f t="shared" si="45"/>
        <v>0</v>
      </c>
      <c r="T129" s="19">
        <f t="shared" si="46"/>
        <v>0</v>
      </c>
      <c r="U129" s="19">
        <f t="shared" si="47"/>
        <v>0</v>
      </c>
      <c r="V129" s="19">
        <f t="shared" si="48"/>
        <v>0</v>
      </c>
      <c r="W129" s="19">
        <f>VLOOKUP(Z129,主线配置!F:G,2,FALSE)</f>
        <v>3010002</v>
      </c>
      <c r="X129" s="19">
        <f t="shared" si="77"/>
        <v>25</v>
      </c>
      <c r="Y129" s="11" t="str">
        <f>VLOOKUP(Z129,主线配置!H:I,2,FALSE)</f>
        <v>法老王</v>
      </c>
      <c r="Z129" s="11">
        <f t="shared" si="78"/>
        <v>2</v>
      </c>
      <c r="AA129" s="11">
        <v>25</v>
      </c>
    </row>
    <row r="130" spans="1:27" s="11" customFormat="1" x14ac:dyDescent="0.15">
      <c r="A130" s="19">
        <f t="shared" si="33"/>
        <v>3010126</v>
      </c>
      <c r="B130" s="19">
        <f t="shared" si="34"/>
        <v>0</v>
      </c>
      <c r="C130" s="19">
        <f t="shared" si="35"/>
        <v>0</v>
      </c>
      <c r="D130" s="19">
        <f t="shared" si="36"/>
        <v>0</v>
      </c>
      <c r="E130" s="19">
        <f t="shared" si="37"/>
        <v>0</v>
      </c>
      <c r="F130" s="19">
        <f>INT(VLOOKUP(Z130,主线配置!R:AF,14,FALSE)/VLOOKUP(1,映射表!B:C,2,FALSE)*VLOOKUP(X130,映射表!B:C,2,FALSE))</f>
        <v>243059</v>
      </c>
      <c r="G130" s="19">
        <f>INT(VLOOKUP(Z130,主线配置!R:AF,12,FALSE)/VLOOKUP(1,映射表!B:C,2,FALSE)*VLOOKUP(X130,映射表!B:C,2,FALSE))</f>
        <v>2424</v>
      </c>
      <c r="H130" s="19">
        <f t="shared" si="30"/>
        <v>0</v>
      </c>
      <c r="I130" s="19">
        <f>INT(VLOOKUP(Z130,主线配置!R:AF,13,FALSE)/VLOOKUP(1,映射表!B:C,2,FALSE)*VLOOKUP(X130,映射表!B:C,2,FALSE))</f>
        <v>2424</v>
      </c>
      <c r="J130" s="19">
        <f t="shared" ref="J130:K130" si="85">J129</f>
        <v>0</v>
      </c>
      <c r="K130" s="19">
        <f t="shared" si="85"/>
        <v>100</v>
      </c>
      <c r="L130" s="19">
        <f t="shared" si="38"/>
        <v>0</v>
      </c>
      <c r="M130" s="19">
        <f t="shared" si="39"/>
        <v>0</v>
      </c>
      <c r="N130" s="19">
        <f t="shared" si="40"/>
        <v>95</v>
      </c>
      <c r="O130" s="19">
        <f t="shared" si="41"/>
        <v>0</v>
      </c>
      <c r="P130" s="19">
        <f t="shared" si="42"/>
        <v>0</v>
      </c>
      <c r="Q130" s="19">
        <f t="shared" si="43"/>
        <v>0</v>
      </c>
      <c r="R130" s="19">
        <f t="shared" si="44"/>
        <v>0</v>
      </c>
      <c r="S130" s="19">
        <f t="shared" si="45"/>
        <v>0</v>
      </c>
      <c r="T130" s="19">
        <f t="shared" si="46"/>
        <v>0</v>
      </c>
      <c r="U130" s="19">
        <f t="shared" si="47"/>
        <v>0</v>
      </c>
      <c r="V130" s="19">
        <f t="shared" si="48"/>
        <v>0</v>
      </c>
      <c r="W130" s="19">
        <f>VLOOKUP(Z130,主线配置!F:G,2,FALSE)</f>
        <v>3010002</v>
      </c>
      <c r="X130" s="19">
        <f t="shared" si="77"/>
        <v>26</v>
      </c>
      <c r="Y130" s="11" t="str">
        <f>VLOOKUP(Z130,主线配置!H:I,2,FALSE)</f>
        <v>法老王</v>
      </c>
      <c r="Z130" s="11">
        <f t="shared" si="78"/>
        <v>2</v>
      </c>
      <c r="AA130" s="11">
        <v>26</v>
      </c>
    </row>
    <row r="131" spans="1:27" s="11" customFormat="1" x14ac:dyDescent="0.15">
      <c r="A131" s="19">
        <f t="shared" si="33"/>
        <v>3010127</v>
      </c>
      <c r="B131" s="19">
        <f t="shared" si="34"/>
        <v>0</v>
      </c>
      <c r="C131" s="19">
        <f t="shared" si="35"/>
        <v>0</v>
      </c>
      <c r="D131" s="19">
        <f t="shared" si="36"/>
        <v>0</v>
      </c>
      <c r="E131" s="19">
        <f t="shared" si="37"/>
        <v>0</v>
      </c>
      <c r="F131" s="19">
        <f>INT(VLOOKUP(Z131,主线配置!R:AF,14,FALSE)/VLOOKUP(1,映射表!B:C,2,FALSE)*VLOOKUP(X131,映射表!B:C,2,FALSE))</f>
        <v>262699</v>
      </c>
      <c r="G131" s="19">
        <f>INT(VLOOKUP(Z131,主线配置!R:AF,12,FALSE)/VLOOKUP(1,映射表!B:C,2,FALSE)*VLOOKUP(X131,映射表!B:C,2,FALSE))</f>
        <v>2620</v>
      </c>
      <c r="H131" s="19">
        <f t="shared" si="30"/>
        <v>0</v>
      </c>
      <c r="I131" s="19">
        <f>INT(VLOOKUP(Z131,主线配置!R:AF,13,FALSE)/VLOOKUP(1,映射表!B:C,2,FALSE)*VLOOKUP(X131,映射表!B:C,2,FALSE))</f>
        <v>2620</v>
      </c>
      <c r="J131" s="19">
        <f t="shared" ref="J131:K131" si="86">J130</f>
        <v>0</v>
      </c>
      <c r="K131" s="19">
        <f t="shared" si="86"/>
        <v>100</v>
      </c>
      <c r="L131" s="19">
        <f t="shared" si="38"/>
        <v>0</v>
      </c>
      <c r="M131" s="19">
        <f t="shared" si="39"/>
        <v>0</v>
      </c>
      <c r="N131" s="19">
        <f t="shared" si="40"/>
        <v>95</v>
      </c>
      <c r="O131" s="19">
        <f t="shared" si="41"/>
        <v>0</v>
      </c>
      <c r="P131" s="19">
        <f t="shared" si="42"/>
        <v>0</v>
      </c>
      <c r="Q131" s="19">
        <f t="shared" si="43"/>
        <v>0</v>
      </c>
      <c r="R131" s="19">
        <f t="shared" si="44"/>
        <v>0</v>
      </c>
      <c r="S131" s="19">
        <f t="shared" si="45"/>
        <v>0</v>
      </c>
      <c r="T131" s="19">
        <f t="shared" si="46"/>
        <v>0</v>
      </c>
      <c r="U131" s="19">
        <f t="shared" si="47"/>
        <v>0</v>
      </c>
      <c r="V131" s="19">
        <f t="shared" si="48"/>
        <v>0</v>
      </c>
      <c r="W131" s="19">
        <f>VLOOKUP(Z131,主线配置!F:G,2,FALSE)</f>
        <v>3010002</v>
      </c>
      <c r="X131" s="19">
        <f t="shared" si="77"/>
        <v>27</v>
      </c>
      <c r="Y131" s="11" t="str">
        <f>VLOOKUP(Z131,主线配置!H:I,2,FALSE)</f>
        <v>法老王</v>
      </c>
      <c r="Z131" s="11">
        <f t="shared" si="78"/>
        <v>2</v>
      </c>
      <c r="AA131" s="11">
        <v>27</v>
      </c>
    </row>
    <row r="132" spans="1:27" s="11" customFormat="1" x14ac:dyDescent="0.15">
      <c r="A132" s="19">
        <f t="shared" si="33"/>
        <v>3010128</v>
      </c>
      <c r="B132" s="19">
        <f t="shared" si="34"/>
        <v>0</v>
      </c>
      <c r="C132" s="19">
        <f t="shared" si="35"/>
        <v>0</v>
      </c>
      <c r="D132" s="19">
        <f t="shared" si="36"/>
        <v>0</v>
      </c>
      <c r="E132" s="19">
        <f t="shared" si="37"/>
        <v>0</v>
      </c>
      <c r="F132" s="19">
        <f>INT(VLOOKUP(Z132,主线配置!R:AF,14,FALSE)/VLOOKUP(1,映射表!B:C,2,FALSE)*VLOOKUP(X132,映射表!B:C,2,FALSE))</f>
        <v>283753</v>
      </c>
      <c r="G132" s="19">
        <f>INT(VLOOKUP(Z132,主线配置!R:AF,12,FALSE)/VLOOKUP(1,映射表!B:C,2,FALSE)*VLOOKUP(X132,映射表!B:C,2,FALSE))</f>
        <v>2830</v>
      </c>
      <c r="H132" s="19">
        <f t="shared" si="30"/>
        <v>0</v>
      </c>
      <c r="I132" s="19">
        <f>INT(VLOOKUP(Z132,主线配置!R:AF,13,FALSE)/VLOOKUP(1,映射表!B:C,2,FALSE)*VLOOKUP(X132,映射表!B:C,2,FALSE))</f>
        <v>2830</v>
      </c>
      <c r="J132" s="19">
        <f t="shared" ref="J132:K132" si="87">J131</f>
        <v>0</v>
      </c>
      <c r="K132" s="19">
        <f t="shared" si="87"/>
        <v>100</v>
      </c>
      <c r="L132" s="19">
        <f t="shared" si="38"/>
        <v>0</v>
      </c>
      <c r="M132" s="19">
        <f t="shared" si="39"/>
        <v>0</v>
      </c>
      <c r="N132" s="19">
        <f t="shared" si="40"/>
        <v>95</v>
      </c>
      <c r="O132" s="19">
        <f t="shared" si="41"/>
        <v>0</v>
      </c>
      <c r="P132" s="19">
        <f t="shared" si="42"/>
        <v>0</v>
      </c>
      <c r="Q132" s="19">
        <f t="shared" si="43"/>
        <v>0</v>
      </c>
      <c r="R132" s="19">
        <f t="shared" si="44"/>
        <v>0</v>
      </c>
      <c r="S132" s="19">
        <f t="shared" si="45"/>
        <v>0</v>
      </c>
      <c r="T132" s="19">
        <f t="shared" si="46"/>
        <v>0</v>
      </c>
      <c r="U132" s="19">
        <f t="shared" si="47"/>
        <v>0</v>
      </c>
      <c r="V132" s="19">
        <f t="shared" si="48"/>
        <v>0</v>
      </c>
      <c r="W132" s="19">
        <f>VLOOKUP(Z132,主线配置!F:G,2,FALSE)</f>
        <v>3010002</v>
      </c>
      <c r="X132" s="19">
        <f t="shared" si="77"/>
        <v>28</v>
      </c>
      <c r="Y132" s="11" t="str">
        <f>VLOOKUP(Z132,主线配置!H:I,2,FALSE)</f>
        <v>法老王</v>
      </c>
      <c r="Z132" s="11">
        <f t="shared" si="78"/>
        <v>2</v>
      </c>
      <c r="AA132" s="11">
        <v>28</v>
      </c>
    </row>
    <row r="133" spans="1:27" s="11" customFormat="1" x14ac:dyDescent="0.15">
      <c r="A133" s="19">
        <f t="shared" si="33"/>
        <v>3010129</v>
      </c>
      <c r="B133" s="19">
        <f t="shared" si="34"/>
        <v>0</v>
      </c>
      <c r="C133" s="19">
        <f t="shared" si="35"/>
        <v>0</v>
      </c>
      <c r="D133" s="19">
        <f t="shared" si="36"/>
        <v>0</v>
      </c>
      <c r="E133" s="19">
        <f t="shared" si="37"/>
        <v>0</v>
      </c>
      <c r="F133" s="19">
        <f>INT(VLOOKUP(Z133,主线配置!R:AF,14,FALSE)/VLOOKUP(1,映射表!B:C,2,FALSE)*VLOOKUP(X133,映射表!B:C,2,FALSE))</f>
        <v>306324</v>
      </c>
      <c r="G133" s="19">
        <f>INT(VLOOKUP(Z133,主线配置!R:AF,12,FALSE)/VLOOKUP(1,映射表!B:C,2,FALSE)*VLOOKUP(X133,映射表!B:C,2,FALSE))</f>
        <v>3055</v>
      </c>
      <c r="H133" s="19">
        <f t="shared" si="30"/>
        <v>0</v>
      </c>
      <c r="I133" s="19">
        <f>INT(VLOOKUP(Z133,主线配置!R:AF,13,FALSE)/VLOOKUP(1,映射表!B:C,2,FALSE)*VLOOKUP(X133,映射表!B:C,2,FALSE))</f>
        <v>3055</v>
      </c>
      <c r="J133" s="19">
        <f t="shared" ref="J133:K133" si="88">J132</f>
        <v>0</v>
      </c>
      <c r="K133" s="19">
        <f t="shared" si="88"/>
        <v>100</v>
      </c>
      <c r="L133" s="19">
        <f t="shared" si="38"/>
        <v>0</v>
      </c>
      <c r="M133" s="19">
        <f t="shared" si="39"/>
        <v>0</v>
      </c>
      <c r="N133" s="19">
        <f t="shared" si="40"/>
        <v>95</v>
      </c>
      <c r="O133" s="19">
        <f t="shared" si="41"/>
        <v>0</v>
      </c>
      <c r="P133" s="19">
        <f t="shared" si="42"/>
        <v>0</v>
      </c>
      <c r="Q133" s="19">
        <f t="shared" si="43"/>
        <v>0</v>
      </c>
      <c r="R133" s="19">
        <f t="shared" si="44"/>
        <v>0</v>
      </c>
      <c r="S133" s="19">
        <f t="shared" si="45"/>
        <v>0</v>
      </c>
      <c r="T133" s="19">
        <f t="shared" si="46"/>
        <v>0</v>
      </c>
      <c r="U133" s="19">
        <f t="shared" si="47"/>
        <v>0</v>
      </c>
      <c r="V133" s="19">
        <f t="shared" si="48"/>
        <v>0</v>
      </c>
      <c r="W133" s="19">
        <f>VLOOKUP(Z133,主线配置!F:G,2,FALSE)</f>
        <v>3010002</v>
      </c>
      <c r="X133" s="19">
        <f t="shared" si="77"/>
        <v>29</v>
      </c>
      <c r="Y133" s="11" t="str">
        <f>VLOOKUP(Z133,主线配置!H:I,2,FALSE)</f>
        <v>法老王</v>
      </c>
      <c r="Z133" s="11">
        <f t="shared" si="78"/>
        <v>2</v>
      </c>
      <c r="AA133" s="11">
        <v>29</v>
      </c>
    </row>
    <row r="134" spans="1:27" s="11" customFormat="1" x14ac:dyDescent="0.15">
      <c r="A134" s="19">
        <f t="shared" si="33"/>
        <v>3010130</v>
      </c>
      <c r="B134" s="19">
        <f t="shared" si="34"/>
        <v>0</v>
      </c>
      <c r="C134" s="19">
        <f t="shared" si="35"/>
        <v>0</v>
      </c>
      <c r="D134" s="19">
        <f t="shared" si="36"/>
        <v>0</v>
      </c>
      <c r="E134" s="19">
        <f t="shared" si="37"/>
        <v>0</v>
      </c>
      <c r="F134" s="19">
        <f>INT(VLOOKUP(Z134,主线配置!R:AF,14,FALSE)/VLOOKUP(1,映射表!B:C,2,FALSE)*VLOOKUP(X134,映射表!B:C,2,FALSE))</f>
        <v>330519</v>
      </c>
      <c r="G134" s="19">
        <f>INT(VLOOKUP(Z134,主线配置!R:AF,12,FALSE)/VLOOKUP(1,映射表!B:C,2,FALSE)*VLOOKUP(X134,映射表!B:C,2,FALSE))</f>
        <v>3296</v>
      </c>
      <c r="H134" s="19">
        <f t="shared" ref="H134:H197" si="89">H133</f>
        <v>0</v>
      </c>
      <c r="I134" s="19">
        <f>INT(VLOOKUP(Z134,主线配置!R:AF,13,FALSE)/VLOOKUP(1,映射表!B:C,2,FALSE)*VLOOKUP(X134,映射表!B:C,2,FALSE))</f>
        <v>3296</v>
      </c>
      <c r="J134" s="19">
        <f t="shared" ref="J134:K134" si="90">J133</f>
        <v>0</v>
      </c>
      <c r="K134" s="19">
        <f t="shared" si="90"/>
        <v>100</v>
      </c>
      <c r="L134" s="19">
        <f t="shared" si="38"/>
        <v>0</v>
      </c>
      <c r="M134" s="19">
        <f t="shared" si="39"/>
        <v>0</v>
      </c>
      <c r="N134" s="19">
        <f t="shared" si="40"/>
        <v>95</v>
      </c>
      <c r="O134" s="19">
        <f t="shared" si="41"/>
        <v>0</v>
      </c>
      <c r="P134" s="19">
        <f t="shared" si="42"/>
        <v>0</v>
      </c>
      <c r="Q134" s="19">
        <f t="shared" si="43"/>
        <v>0</v>
      </c>
      <c r="R134" s="19">
        <f t="shared" si="44"/>
        <v>0</v>
      </c>
      <c r="S134" s="19">
        <f t="shared" si="45"/>
        <v>0</v>
      </c>
      <c r="T134" s="19">
        <f t="shared" si="46"/>
        <v>0</v>
      </c>
      <c r="U134" s="19">
        <f t="shared" si="47"/>
        <v>0</v>
      </c>
      <c r="V134" s="19">
        <f t="shared" si="48"/>
        <v>0</v>
      </c>
      <c r="W134" s="19">
        <f>VLOOKUP(Z134,主线配置!F:G,2,FALSE)</f>
        <v>3010002</v>
      </c>
      <c r="X134" s="19">
        <f t="shared" si="77"/>
        <v>30</v>
      </c>
      <c r="Y134" s="11" t="str">
        <f>VLOOKUP(Z134,主线配置!H:I,2,FALSE)</f>
        <v>法老王</v>
      </c>
      <c r="Z134" s="11">
        <f t="shared" si="78"/>
        <v>2</v>
      </c>
      <c r="AA134" s="11">
        <v>30</v>
      </c>
    </row>
    <row r="135" spans="1:27" s="11" customFormat="1" x14ac:dyDescent="0.15">
      <c r="A135" s="19">
        <f t="shared" ref="A135:A198" si="91">A134+1</f>
        <v>3010131</v>
      </c>
      <c r="B135" s="19">
        <f t="shared" ref="B135:E150" si="92">B134</f>
        <v>0</v>
      </c>
      <c r="C135" s="19">
        <f t="shared" si="92"/>
        <v>0</v>
      </c>
      <c r="D135" s="19">
        <f t="shared" si="92"/>
        <v>0</v>
      </c>
      <c r="E135" s="19">
        <f t="shared" si="92"/>
        <v>0</v>
      </c>
      <c r="F135" s="19">
        <f>INT(VLOOKUP(Z135,主线配置!R:AF,14,FALSE)/VLOOKUP(1,映射表!B:C,2,FALSE)*VLOOKUP(X135,映射表!B:C,2,FALSE))</f>
        <v>356456</v>
      </c>
      <c r="G135" s="19">
        <f>INT(VLOOKUP(Z135,主线配置!R:AF,12,FALSE)/VLOOKUP(1,映射表!B:C,2,FALSE)*VLOOKUP(X135,映射表!B:C,2,FALSE))</f>
        <v>3555</v>
      </c>
      <c r="H135" s="19">
        <f t="shared" si="89"/>
        <v>0</v>
      </c>
      <c r="I135" s="19">
        <f>INT(VLOOKUP(Z135,主线配置!R:AF,13,FALSE)/VLOOKUP(1,映射表!B:C,2,FALSE)*VLOOKUP(X135,映射表!B:C,2,FALSE))</f>
        <v>3555</v>
      </c>
      <c r="J135" s="19">
        <f t="shared" ref="J135:V150" si="93">J134</f>
        <v>0</v>
      </c>
      <c r="K135" s="19">
        <f t="shared" si="93"/>
        <v>100</v>
      </c>
      <c r="L135" s="19">
        <f t="shared" si="93"/>
        <v>0</v>
      </c>
      <c r="M135" s="19">
        <f t="shared" si="93"/>
        <v>0</v>
      </c>
      <c r="N135" s="19">
        <f t="shared" si="93"/>
        <v>95</v>
      </c>
      <c r="O135" s="19">
        <f t="shared" si="93"/>
        <v>0</v>
      </c>
      <c r="P135" s="19">
        <f t="shared" si="93"/>
        <v>0</v>
      </c>
      <c r="Q135" s="19">
        <f t="shared" si="93"/>
        <v>0</v>
      </c>
      <c r="R135" s="19">
        <f t="shared" si="93"/>
        <v>0</v>
      </c>
      <c r="S135" s="19">
        <f t="shared" si="93"/>
        <v>0</v>
      </c>
      <c r="T135" s="19">
        <f t="shared" si="93"/>
        <v>0</v>
      </c>
      <c r="U135" s="19">
        <f t="shared" si="93"/>
        <v>0</v>
      </c>
      <c r="V135" s="19">
        <f t="shared" si="93"/>
        <v>0</v>
      </c>
      <c r="W135" s="19">
        <f>VLOOKUP(Z135,主线配置!F:G,2,FALSE)</f>
        <v>3010002</v>
      </c>
      <c r="X135" s="19">
        <f t="shared" si="77"/>
        <v>31</v>
      </c>
      <c r="Y135" s="11" t="str">
        <f>VLOOKUP(Z135,主线配置!H:I,2,FALSE)</f>
        <v>法老王</v>
      </c>
      <c r="Z135" s="11">
        <f t="shared" si="78"/>
        <v>2</v>
      </c>
      <c r="AA135" s="11">
        <v>31</v>
      </c>
    </row>
    <row r="136" spans="1:27" s="11" customFormat="1" x14ac:dyDescent="0.15">
      <c r="A136" s="19">
        <f t="shared" si="91"/>
        <v>3010132</v>
      </c>
      <c r="B136" s="19">
        <f t="shared" si="92"/>
        <v>0</v>
      </c>
      <c r="C136" s="19">
        <f t="shared" si="92"/>
        <v>0</v>
      </c>
      <c r="D136" s="19">
        <f t="shared" si="92"/>
        <v>0</v>
      </c>
      <c r="E136" s="19">
        <f t="shared" si="92"/>
        <v>0</v>
      </c>
      <c r="F136" s="19">
        <f>INT(VLOOKUP(Z136,主线配置!R:AF,14,FALSE)/VLOOKUP(1,映射表!B:C,2,FALSE)*VLOOKUP(X136,映射表!B:C,2,FALSE))</f>
        <v>384260</v>
      </c>
      <c r="G136" s="19">
        <f>INT(VLOOKUP(Z136,主线配置!R:AF,12,FALSE)/VLOOKUP(1,映射表!B:C,2,FALSE)*VLOOKUP(X136,映射表!B:C,2,FALSE))</f>
        <v>3832</v>
      </c>
      <c r="H136" s="19">
        <f t="shared" si="89"/>
        <v>0</v>
      </c>
      <c r="I136" s="19">
        <f>INT(VLOOKUP(Z136,主线配置!R:AF,13,FALSE)/VLOOKUP(1,映射表!B:C,2,FALSE)*VLOOKUP(X136,映射表!B:C,2,FALSE))</f>
        <v>3832</v>
      </c>
      <c r="J136" s="19">
        <f t="shared" ref="J136:K136" si="94">J135</f>
        <v>0</v>
      </c>
      <c r="K136" s="19">
        <f t="shared" si="94"/>
        <v>100</v>
      </c>
      <c r="L136" s="19">
        <f t="shared" si="93"/>
        <v>0</v>
      </c>
      <c r="M136" s="19">
        <f t="shared" si="93"/>
        <v>0</v>
      </c>
      <c r="N136" s="19">
        <f t="shared" si="93"/>
        <v>95</v>
      </c>
      <c r="O136" s="19">
        <f t="shared" si="93"/>
        <v>0</v>
      </c>
      <c r="P136" s="19">
        <f t="shared" si="93"/>
        <v>0</v>
      </c>
      <c r="Q136" s="19">
        <f t="shared" si="93"/>
        <v>0</v>
      </c>
      <c r="R136" s="19">
        <f t="shared" si="93"/>
        <v>0</v>
      </c>
      <c r="S136" s="19">
        <f t="shared" si="93"/>
        <v>0</v>
      </c>
      <c r="T136" s="19">
        <f t="shared" si="93"/>
        <v>0</v>
      </c>
      <c r="U136" s="19">
        <f t="shared" si="93"/>
        <v>0</v>
      </c>
      <c r="V136" s="19">
        <f t="shared" si="93"/>
        <v>0</v>
      </c>
      <c r="W136" s="19">
        <f>VLOOKUP(Z136,主线配置!F:G,2,FALSE)</f>
        <v>3010002</v>
      </c>
      <c r="X136" s="19">
        <f t="shared" si="77"/>
        <v>32</v>
      </c>
      <c r="Y136" s="11" t="str">
        <f>VLOOKUP(Z136,主线配置!H:I,2,FALSE)</f>
        <v>法老王</v>
      </c>
      <c r="Z136" s="11">
        <f t="shared" si="78"/>
        <v>2</v>
      </c>
      <c r="AA136" s="11">
        <v>32</v>
      </c>
    </row>
    <row r="137" spans="1:27" s="11" customFormat="1" x14ac:dyDescent="0.15">
      <c r="A137" s="19">
        <f t="shared" si="91"/>
        <v>3010133</v>
      </c>
      <c r="B137" s="19">
        <f t="shared" si="92"/>
        <v>0</v>
      </c>
      <c r="C137" s="19">
        <f t="shared" si="92"/>
        <v>0</v>
      </c>
      <c r="D137" s="19">
        <f t="shared" si="92"/>
        <v>0</v>
      </c>
      <c r="E137" s="19">
        <f t="shared" si="92"/>
        <v>0</v>
      </c>
      <c r="F137" s="19">
        <f>INT(VLOOKUP(Z137,主线配置!R:AF,14,FALSE)/VLOOKUP(1,映射表!B:C,2,FALSE)*VLOOKUP(X137,映射表!B:C,2,FALSE))</f>
        <v>414067</v>
      </c>
      <c r="G137" s="19">
        <f>INT(VLOOKUP(Z137,主线配置!R:AF,12,FALSE)/VLOOKUP(1,映射表!B:C,2,FALSE)*VLOOKUP(X137,映射表!B:C,2,FALSE))</f>
        <v>4129</v>
      </c>
      <c r="H137" s="19">
        <f t="shared" si="89"/>
        <v>0</v>
      </c>
      <c r="I137" s="19">
        <f>INT(VLOOKUP(Z137,主线配置!R:AF,13,FALSE)/VLOOKUP(1,映射表!B:C,2,FALSE)*VLOOKUP(X137,映射表!B:C,2,FALSE))</f>
        <v>4129</v>
      </c>
      <c r="J137" s="19">
        <f t="shared" ref="J137:K137" si="95">J136</f>
        <v>0</v>
      </c>
      <c r="K137" s="19">
        <f t="shared" si="95"/>
        <v>100</v>
      </c>
      <c r="L137" s="19">
        <f t="shared" si="93"/>
        <v>0</v>
      </c>
      <c r="M137" s="19">
        <f t="shared" si="93"/>
        <v>0</v>
      </c>
      <c r="N137" s="19">
        <f t="shared" si="93"/>
        <v>95</v>
      </c>
      <c r="O137" s="19">
        <f t="shared" si="93"/>
        <v>0</v>
      </c>
      <c r="P137" s="19">
        <f t="shared" si="93"/>
        <v>0</v>
      </c>
      <c r="Q137" s="19">
        <f t="shared" si="93"/>
        <v>0</v>
      </c>
      <c r="R137" s="19">
        <f t="shared" si="93"/>
        <v>0</v>
      </c>
      <c r="S137" s="19">
        <f t="shared" si="93"/>
        <v>0</v>
      </c>
      <c r="T137" s="19">
        <f t="shared" si="93"/>
        <v>0</v>
      </c>
      <c r="U137" s="19">
        <f t="shared" si="93"/>
        <v>0</v>
      </c>
      <c r="V137" s="19">
        <f t="shared" si="93"/>
        <v>0</v>
      </c>
      <c r="W137" s="19">
        <f>VLOOKUP(Z137,主线配置!F:G,2,FALSE)</f>
        <v>3010002</v>
      </c>
      <c r="X137" s="19">
        <f t="shared" si="77"/>
        <v>33</v>
      </c>
      <c r="Y137" s="11" t="str">
        <f>VLOOKUP(Z137,主线配置!H:I,2,FALSE)</f>
        <v>法老王</v>
      </c>
      <c r="Z137" s="11">
        <f t="shared" si="78"/>
        <v>2</v>
      </c>
      <c r="AA137" s="11">
        <v>33</v>
      </c>
    </row>
    <row r="138" spans="1:27" s="11" customFormat="1" x14ac:dyDescent="0.15">
      <c r="A138" s="19">
        <f t="shared" si="91"/>
        <v>3010134</v>
      </c>
      <c r="B138" s="19">
        <f t="shared" si="92"/>
        <v>0</v>
      </c>
      <c r="C138" s="19">
        <f t="shared" si="92"/>
        <v>0</v>
      </c>
      <c r="D138" s="19">
        <f t="shared" si="92"/>
        <v>0</v>
      </c>
      <c r="E138" s="19">
        <f t="shared" si="92"/>
        <v>0</v>
      </c>
      <c r="F138" s="19">
        <f>INT(VLOOKUP(Z138,主线配置!R:AF,14,FALSE)/VLOOKUP(1,映射表!B:C,2,FALSE)*VLOOKUP(X138,映射表!B:C,2,FALSE))</f>
        <v>470798</v>
      </c>
      <c r="G138" s="19">
        <f>INT(VLOOKUP(Z138,主线配置!R:AF,12,FALSE)/VLOOKUP(1,映射表!B:C,2,FALSE)*VLOOKUP(X138,映射表!B:C,2,FALSE))</f>
        <v>4695</v>
      </c>
      <c r="H138" s="19">
        <f t="shared" si="89"/>
        <v>0</v>
      </c>
      <c r="I138" s="19">
        <f>INT(VLOOKUP(Z138,主线配置!R:AF,13,FALSE)/VLOOKUP(1,映射表!B:C,2,FALSE)*VLOOKUP(X138,映射表!B:C,2,FALSE))</f>
        <v>4695</v>
      </c>
      <c r="J138" s="19">
        <f t="shared" ref="J138:K138" si="96">J137</f>
        <v>0</v>
      </c>
      <c r="K138" s="19">
        <f t="shared" si="96"/>
        <v>100</v>
      </c>
      <c r="L138" s="19">
        <f t="shared" si="93"/>
        <v>0</v>
      </c>
      <c r="M138" s="19">
        <f t="shared" si="93"/>
        <v>0</v>
      </c>
      <c r="N138" s="19">
        <f t="shared" si="93"/>
        <v>95</v>
      </c>
      <c r="O138" s="19">
        <f t="shared" si="93"/>
        <v>0</v>
      </c>
      <c r="P138" s="19">
        <f t="shared" si="93"/>
        <v>0</v>
      </c>
      <c r="Q138" s="19">
        <f t="shared" si="93"/>
        <v>0</v>
      </c>
      <c r="R138" s="19">
        <f t="shared" si="93"/>
        <v>0</v>
      </c>
      <c r="S138" s="19">
        <f t="shared" si="93"/>
        <v>0</v>
      </c>
      <c r="T138" s="19">
        <f t="shared" si="93"/>
        <v>0</v>
      </c>
      <c r="U138" s="19">
        <f t="shared" si="93"/>
        <v>0</v>
      </c>
      <c r="V138" s="19">
        <f t="shared" si="93"/>
        <v>0</v>
      </c>
      <c r="W138" s="19">
        <f>VLOOKUP(Z138,主线配置!F:G,2,FALSE)</f>
        <v>3010002</v>
      </c>
      <c r="X138" s="19">
        <f t="shared" si="77"/>
        <v>34</v>
      </c>
      <c r="Y138" s="11" t="str">
        <f>VLOOKUP(Z138,主线配置!H:I,2,FALSE)</f>
        <v>法老王</v>
      </c>
      <c r="Z138" s="11">
        <f t="shared" si="78"/>
        <v>2</v>
      </c>
      <c r="AA138" s="11">
        <v>34</v>
      </c>
    </row>
    <row r="139" spans="1:27" s="11" customFormat="1" x14ac:dyDescent="0.15">
      <c r="A139" s="19">
        <f t="shared" si="91"/>
        <v>3010135</v>
      </c>
      <c r="B139" s="19">
        <f t="shared" si="92"/>
        <v>0</v>
      </c>
      <c r="C139" s="19">
        <f t="shared" si="92"/>
        <v>0</v>
      </c>
      <c r="D139" s="19">
        <f t="shared" si="92"/>
        <v>0</v>
      </c>
      <c r="E139" s="19">
        <f t="shared" si="92"/>
        <v>0</v>
      </c>
      <c r="F139" s="19">
        <f>INT(VLOOKUP(Z139,主线配置!R:AF,14,FALSE)/VLOOKUP(1,映射表!B:C,2,FALSE)*VLOOKUP(X139,映射表!B:C,2,FALSE))</f>
        <v>559483</v>
      </c>
      <c r="G139" s="19">
        <f>INT(VLOOKUP(Z139,主线配置!R:AF,12,FALSE)/VLOOKUP(1,映射表!B:C,2,FALSE)*VLOOKUP(X139,映射表!B:C,2,FALSE))</f>
        <v>5580</v>
      </c>
      <c r="H139" s="19">
        <f t="shared" si="89"/>
        <v>0</v>
      </c>
      <c r="I139" s="19">
        <f>INT(VLOOKUP(Z139,主线配置!R:AF,13,FALSE)/VLOOKUP(1,映射表!B:C,2,FALSE)*VLOOKUP(X139,映射表!B:C,2,FALSE))</f>
        <v>5580</v>
      </c>
      <c r="J139" s="19">
        <f t="shared" ref="J139:K139" si="97">J138</f>
        <v>0</v>
      </c>
      <c r="K139" s="19">
        <f t="shared" si="97"/>
        <v>100</v>
      </c>
      <c r="L139" s="19">
        <f t="shared" si="93"/>
        <v>0</v>
      </c>
      <c r="M139" s="19">
        <f t="shared" si="93"/>
        <v>0</v>
      </c>
      <c r="N139" s="19">
        <f t="shared" si="93"/>
        <v>95</v>
      </c>
      <c r="O139" s="19">
        <f t="shared" si="93"/>
        <v>0</v>
      </c>
      <c r="P139" s="19">
        <f t="shared" si="93"/>
        <v>0</v>
      </c>
      <c r="Q139" s="19">
        <f t="shared" si="93"/>
        <v>0</v>
      </c>
      <c r="R139" s="19">
        <f t="shared" si="93"/>
        <v>0</v>
      </c>
      <c r="S139" s="19">
        <f t="shared" si="93"/>
        <v>0</v>
      </c>
      <c r="T139" s="19">
        <f t="shared" si="93"/>
        <v>0</v>
      </c>
      <c r="U139" s="19">
        <f t="shared" si="93"/>
        <v>0</v>
      </c>
      <c r="V139" s="19">
        <f t="shared" si="93"/>
        <v>0</v>
      </c>
      <c r="W139" s="19">
        <f>VLOOKUP(Z139,主线配置!F:G,2,FALSE)</f>
        <v>3010002</v>
      </c>
      <c r="X139" s="19">
        <f t="shared" si="77"/>
        <v>35</v>
      </c>
      <c r="Y139" s="11" t="str">
        <f>VLOOKUP(Z139,主线配置!H:I,2,FALSE)</f>
        <v>法老王</v>
      </c>
      <c r="Z139" s="11">
        <f t="shared" si="78"/>
        <v>2</v>
      </c>
      <c r="AA139" s="11">
        <v>35</v>
      </c>
    </row>
    <row r="140" spans="1:27" s="11" customFormat="1" x14ac:dyDescent="0.15">
      <c r="A140" s="19">
        <f t="shared" si="91"/>
        <v>3010136</v>
      </c>
      <c r="B140" s="19">
        <f t="shared" si="92"/>
        <v>0</v>
      </c>
      <c r="C140" s="19">
        <f t="shared" si="92"/>
        <v>0</v>
      </c>
      <c r="D140" s="19">
        <f t="shared" si="92"/>
        <v>0</v>
      </c>
      <c r="E140" s="19">
        <f t="shared" si="92"/>
        <v>0</v>
      </c>
      <c r="F140" s="19">
        <f>INT(VLOOKUP(Z140,主线配置!R:AF,14,FALSE)/VLOOKUP(1,映射表!B:C,2,FALSE)*VLOOKUP(X140,映射表!B:C,2,FALSE))</f>
        <v>672875</v>
      </c>
      <c r="G140" s="19">
        <f>INT(VLOOKUP(Z140,主线配置!R:AF,12,FALSE)/VLOOKUP(1,映射表!B:C,2,FALSE)*VLOOKUP(X140,映射表!B:C,2,FALSE))</f>
        <v>6711</v>
      </c>
      <c r="H140" s="19">
        <f t="shared" si="89"/>
        <v>0</v>
      </c>
      <c r="I140" s="19">
        <f>INT(VLOOKUP(Z140,主线配置!R:AF,13,FALSE)/VLOOKUP(1,映射表!B:C,2,FALSE)*VLOOKUP(X140,映射表!B:C,2,FALSE))</f>
        <v>6711</v>
      </c>
      <c r="J140" s="19">
        <f t="shared" ref="J140:K140" si="98">J139</f>
        <v>0</v>
      </c>
      <c r="K140" s="19">
        <f t="shared" si="98"/>
        <v>100</v>
      </c>
      <c r="L140" s="19">
        <f t="shared" si="93"/>
        <v>0</v>
      </c>
      <c r="M140" s="19">
        <f t="shared" si="93"/>
        <v>0</v>
      </c>
      <c r="N140" s="19">
        <f t="shared" si="93"/>
        <v>95</v>
      </c>
      <c r="O140" s="19">
        <f t="shared" si="93"/>
        <v>0</v>
      </c>
      <c r="P140" s="19">
        <f t="shared" si="93"/>
        <v>0</v>
      </c>
      <c r="Q140" s="19">
        <f t="shared" si="93"/>
        <v>0</v>
      </c>
      <c r="R140" s="19">
        <f t="shared" si="93"/>
        <v>0</v>
      </c>
      <c r="S140" s="19">
        <f t="shared" si="93"/>
        <v>0</v>
      </c>
      <c r="T140" s="19">
        <f t="shared" si="93"/>
        <v>0</v>
      </c>
      <c r="U140" s="19">
        <f t="shared" si="93"/>
        <v>0</v>
      </c>
      <c r="V140" s="19">
        <f t="shared" si="93"/>
        <v>0</v>
      </c>
      <c r="W140" s="19">
        <f>VLOOKUP(Z140,主线配置!F:G,2,FALSE)</f>
        <v>3010002</v>
      </c>
      <c r="X140" s="19">
        <f t="shared" si="77"/>
        <v>36</v>
      </c>
      <c r="Y140" s="11" t="str">
        <f>VLOOKUP(Z140,主线配置!H:I,2,FALSE)</f>
        <v>法老王</v>
      </c>
      <c r="Z140" s="11">
        <f t="shared" si="78"/>
        <v>2</v>
      </c>
      <c r="AA140" s="11">
        <v>36</v>
      </c>
    </row>
    <row r="141" spans="1:27" s="11" customFormat="1" x14ac:dyDescent="0.15">
      <c r="A141" s="19">
        <f t="shared" si="91"/>
        <v>3010137</v>
      </c>
      <c r="B141" s="19">
        <f t="shared" si="92"/>
        <v>0</v>
      </c>
      <c r="C141" s="19">
        <f t="shared" si="92"/>
        <v>0</v>
      </c>
      <c r="D141" s="19">
        <f t="shared" si="92"/>
        <v>0</v>
      </c>
      <c r="E141" s="19">
        <f t="shared" si="92"/>
        <v>0</v>
      </c>
      <c r="F141" s="19">
        <f>INT(VLOOKUP(Z141,主线配置!R:AF,14,FALSE)/VLOOKUP(1,映射表!B:C,2,FALSE)*VLOOKUP(X141,映射表!B:C,2,FALSE))</f>
        <v>800285</v>
      </c>
      <c r="G141" s="19">
        <f>INT(VLOOKUP(Z141,主线配置!R:AF,12,FALSE)/VLOOKUP(1,映射表!B:C,2,FALSE)*VLOOKUP(X141,映射表!B:C,2,FALSE))</f>
        <v>7981</v>
      </c>
      <c r="H141" s="19">
        <f t="shared" si="89"/>
        <v>0</v>
      </c>
      <c r="I141" s="19">
        <f>INT(VLOOKUP(Z141,主线配置!R:AF,13,FALSE)/VLOOKUP(1,映射表!B:C,2,FALSE)*VLOOKUP(X141,映射表!B:C,2,FALSE))</f>
        <v>7981</v>
      </c>
      <c r="J141" s="19">
        <f t="shared" ref="J141:K141" si="99">J140</f>
        <v>0</v>
      </c>
      <c r="K141" s="19">
        <f t="shared" si="99"/>
        <v>100</v>
      </c>
      <c r="L141" s="19">
        <f t="shared" si="93"/>
        <v>0</v>
      </c>
      <c r="M141" s="19">
        <f t="shared" si="93"/>
        <v>0</v>
      </c>
      <c r="N141" s="19">
        <f t="shared" si="93"/>
        <v>95</v>
      </c>
      <c r="O141" s="19">
        <f t="shared" si="93"/>
        <v>0</v>
      </c>
      <c r="P141" s="19">
        <f t="shared" si="93"/>
        <v>0</v>
      </c>
      <c r="Q141" s="19">
        <f t="shared" si="93"/>
        <v>0</v>
      </c>
      <c r="R141" s="19">
        <f t="shared" si="93"/>
        <v>0</v>
      </c>
      <c r="S141" s="19">
        <f t="shared" si="93"/>
        <v>0</v>
      </c>
      <c r="T141" s="19">
        <f t="shared" si="93"/>
        <v>0</v>
      </c>
      <c r="U141" s="19">
        <f t="shared" si="93"/>
        <v>0</v>
      </c>
      <c r="V141" s="19">
        <f t="shared" si="93"/>
        <v>0</v>
      </c>
      <c r="W141" s="19">
        <f>VLOOKUP(Z141,主线配置!F:G,2,FALSE)</f>
        <v>3010002</v>
      </c>
      <c r="X141" s="19">
        <f t="shared" si="77"/>
        <v>37</v>
      </c>
      <c r="Y141" s="11" t="str">
        <f>VLOOKUP(Z141,主线配置!H:I,2,FALSE)</f>
        <v>法老王</v>
      </c>
      <c r="Z141" s="11">
        <f t="shared" si="78"/>
        <v>2</v>
      </c>
      <c r="AA141" s="11">
        <v>37</v>
      </c>
    </row>
    <row r="142" spans="1:27" s="11" customFormat="1" x14ac:dyDescent="0.15">
      <c r="A142" s="19">
        <f t="shared" si="91"/>
        <v>3010138</v>
      </c>
      <c r="B142" s="19">
        <f t="shared" si="92"/>
        <v>0</v>
      </c>
      <c r="C142" s="19">
        <f t="shared" si="92"/>
        <v>0</v>
      </c>
      <c r="D142" s="19">
        <f t="shared" si="92"/>
        <v>0</v>
      </c>
      <c r="E142" s="19">
        <f t="shared" si="92"/>
        <v>0</v>
      </c>
      <c r="F142" s="19">
        <f>INT(VLOOKUP(Z142,主线配置!R:AF,14,FALSE)/VLOOKUP(1,映射表!B:C,2,FALSE)*VLOOKUP(X142,映射表!B:C,2,FALSE))</f>
        <v>943117</v>
      </c>
      <c r="G142" s="19">
        <f>INT(VLOOKUP(Z142,主线配置!R:AF,12,FALSE)/VLOOKUP(1,映射表!B:C,2,FALSE)*VLOOKUP(X142,映射表!B:C,2,FALSE))</f>
        <v>9406</v>
      </c>
      <c r="H142" s="19">
        <f t="shared" si="89"/>
        <v>0</v>
      </c>
      <c r="I142" s="19">
        <f>INT(VLOOKUP(Z142,主线配置!R:AF,13,FALSE)/VLOOKUP(1,映射表!B:C,2,FALSE)*VLOOKUP(X142,映射表!B:C,2,FALSE))</f>
        <v>9406</v>
      </c>
      <c r="J142" s="19">
        <f t="shared" ref="J142:K142" si="100">J141</f>
        <v>0</v>
      </c>
      <c r="K142" s="19">
        <f t="shared" si="100"/>
        <v>100</v>
      </c>
      <c r="L142" s="19">
        <f t="shared" si="93"/>
        <v>0</v>
      </c>
      <c r="M142" s="19">
        <f t="shared" si="93"/>
        <v>0</v>
      </c>
      <c r="N142" s="19">
        <f t="shared" si="93"/>
        <v>95</v>
      </c>
      <c r="O142" s="19">
        <f t="shared" si="93"/>
        <v>0</v>
      </c>
      <c r="P142" s="19">
        <f t="shared" si="93"/>
        <v>0</v>
      </c>
      <c r="Q142" s="19">
        <f t="shared" si="93"/>
        <v>0</v>
      </c>
      <c r="R142" s="19">
        <f t="shared" si="93"/>
        <v>0</v>
      </c>
      <c r="S142" s="19">
        <f t="shared" si="93"/>
        <v>0</v>
      </c>
      <c r="T142" s="19">
        <f t="shared" si="93"/>
        <v>0</v>
      </c>
      <c r="U142" s="19">
        <f t="shared" si="93"/>
        <v>0</v>
      </c>
      <c r="V142" s="19">
        <f t="shared" si="93"/>
        <v>0</v>
      </c>
      <c r="W142" s="19">
        <f>VLOOKUP(Z142,主线配置!F:G,2,FALSE)</f>
        <v>3010002</v>
      </c>
      <c r="X142" s="19">
        <f t="shared" si="77"/>
        <v>38</v>
      </c>
      <c r="Y142" s="11" t="str">
        <f>VLOOKUP(Z142,主线配置!H:I,2,FALSE)</f>
        <v>法老王</v>
      </c>
      <c r="Z142" s="11">
        <f t="shared" si="78"/>
        <v>2</v>
      </c>
      <c r="AA142" s="11">
        <v>38</v>
      </c>
    </row>
    <row r="143" spans="1:27" s="11" customFormat="1" x14ac:dyDescent="0.15">
      <c r="A143" s="19">
        <f t="shared" si="91"/>
        <v>3010139</v>
      </c>
      <c r="B143" s="19">
        <f t="shared" si="92"/>
        <v>0</v>
      </c>
      <c r="C143" s="19">
        <f t="shared" si="92"/>
        <v>0</v>
      </c>
      <c r="D143" s="19">
        <f t="shared" si="92"/>
        <v>0</v>
      </c>
      <c r="E143" s="19">
        <f t="shared" si="92"/>
        <v>0</v>
      </c>
      <c r="F143" s="19">
        <f>INT(VLOOKUP(Z143,主线配置!R:AF,14,FALSE)/VLOOKUP(1,映射表!B:C,2,FALSE)*VLOOKUP(X143,映射表!B:C,2,FALSE))</f>
        <v>1137834</v>
      </c>
      <c r="G143" s="19">
        <f>INT(VLOOKUP(Z143,主线配置!R:AF,12,FALSE)/VLOOKUP(1,映射表!B:C,2,FALSE)*VLOOKUP(X143,映射表!B:C,2,FALSE))</f>
        <v>11348</v>
      </c>
      <c r="H143" s="19">
        <f t="shared" si="89"/>
        <v>0</v>
      </c>
      <c r="I143" s="19">
        <f>INT(VLOOKUP(Z143,主线配置!R:AF,13,FALSE)/VLOOKUP(1,映射表!B:C,2,FALSE)*VLOOKUP(X143,映射表!B:C,2,FALSE))</f>
        <v>11348</v>
      </c>
      <c r="J143" s="19">
        <f t="shared" ref="J143:K143" si="101">J142</f>
        <v>0</v>
      </c>
      <c r="K143" s="19">
        <f t="shared" si="101"/>
        <v>100</v>
      </c>
      <c r="L143" s="19">
        <f t="shared" si="93"/>
        <v>0</v>
      </c>
      <c r="M143" s="19">
        <f t="shared" si="93"/>
        <v>0</v>
      </c>
      <c r="N143" s="19">
        <f t="shared" si="93"/>
        <v>95</v>
      </c>
      <c r="O143" s="19">
        <f t="shared" si="93"/>
        <v>0</v>
      </c>
      <c r="P143" s="19">
        <f t="shared" si="93"/>
        <v>0</v>
      </c>
      <c r="Q143" s="19">
        <f t="shared" si="93"/>
        <v>0</v>
      </c>
      <c r="R143" s="19">
        <f t="shared" si="93"/>
        <v>0</v>
      </c>
      <c r="S143" s="19">
        <f t="shared" si="93"/>
        <v>0</v>
      </c>
      <c r="T143" s="19">
        <f t="shared" si="93"/>
        <v>0</v>
      </c>
      <c r="U143" s="19">
        <f t="shared" si="93"/>
        <v>0</v>
      </c>
      <c r="V143" s="19">
        <f t="shared" si="93"/>
        <v>0</v>
      </c>
      <c r="W143" s="19">
        <f>VLOOKUP(Z143,主线配置!F:G,2,FALSE)</f>
        <v>3010002</v>
      </c>
      <c r="X143" s="19">
        <f t="shared" si="77"/>
        <v>39</v>
      </c>
      <c r="Y143" s="11" t="str">
        <f>VLOOKUP(Z143,主线配置!H:I,2,FALSE)</f>
        <v>法老王</v>
      </c>
      <c r="Z143" s="11">
        <f t="shared" si="78"/>
        <v>2</v>
      </c>
      <c r="AA143" s="11">
        <v>39</v>
      </c>
    </row>
    <row r="144" spans="1:27" s="11" customFormat="1" x14ac:dyDescent="0.15">
      <c r="A144" s="19">
        <f t="shared" si="91"/>
        <v>3010140</v>
      </c>
      <c r="B144" s="19">
        <f t="shared" si="92"/>
        <v>0</v>
      </c>
      <c r="C144" s="19">
        <f t="shared" si="92"/>
        <v>0</v>
      </c>
      <c r="D144" s="19">
        <f t="shared" si="92"/>
        <v>0</v>
      </c>
      <c r="E144" s="19">
        <f t="shared" si="92"/>
        <v>0</v>
      </c>
      <c r="F144" s="19">
        <f>INT(VLOOKUP(Z144,主线配置!R:AF,14,FALSE)/VLOOKUP(1,映射表!B:C,2,FALSE)*VLOOKUP(X144,映射表!B:C,2,FALSE))</f>
        <v>1355732</v>
      </c>
      <c r="G144" s="19">
        <f>INT(VLOOKUP(Z144,主线配置!R:AF,12,FALSE)/VLOOKUP(1,映射表!B:C,2,FALSE)*VLOOKUP(X144,映射表!B:C,2,FALSE))</f>
        <v>13521</v>
      </c>
      <c r="H144" s="19">
        <f t="shared" si="89"/>
        <v>0</v>
      </c>
      <c r="I144" s="19">
        <f>INT(VLOOKUP(Z144,主线配置!R:AF,13,FALSE)/VLOOKUP(1,映射表!B:C,2,FALSE)*VLOOKUP(X144,映射表!B:C,2,FALSE))</f>
        <v>13521</v>
      </c>
      <c r="J144" s="19">
        <f t="shared" ref="J144:K144" si="102">J143</f>
        <v>0</v>
      </c>
      <c r="K144" s="19">
        <f t="shared" si="102"/>
        <v>100</v>
      </c>
      <c r="L144" s="19">
        <f t="shared" si="93"/>
        <v>0</v>
      </c>
      <c r="M144" s="19">
        <f t="shared" si="93"/>
        <v>0</v>
      </c>
      <c r="N144" s="19">
        <f t="shared" si="93"/>
        <v>95</v>
      </c>
      <c r="O144" s="19">
        <f t="shared" si="93"/>
        <v>0</v>
      </c>
      <c r="P144" s="19">
        <f t="shared" si="93"/>
        <v>0</v>
      </c>
      <c r="Q144" s="19">
        <f t="shared" si="93"/>
        <v>0</v>
      </c>
      <c r="R144" s="19">
        <f t="shared" si="93"/>
        <v>0</v>
      </c>
      <c r="S144" s="19">
        <f t="shared" si="93"/>
        <v>0</v>
      </c>
      <c r="T144" s="19">
        <f t="shared" si="93"/>
        <v>0</v>
      </c>
      <c r="U144" s="19">
        <f t="shared" si="93"/>
        <v>0</v>
      </c>
      <c r="V144" s="19">
        <f t="shared" si="93"/>
        <v>0</v>
      </c>
      <c r="W144" s="19">
        <f>VLOOKUP(Z144,主线配置!F:G,2,FALSE)</f>
        <v>3010002</v>
      </c>
      <c r="X144" s="19">
        <f t="shared" si="77"/>
        <v>40</v>
      </c>
      <c r="Y144" s="11" t="str">
        <f>VLOOKUP(Z144,主线配置!H:I,2,FALSE)</f>
        <v>法老王</v>
      </c>
      <c r="Z144" s="11">
        <f t="shared" si="78"/>
        <v>2</v>
      </c>
      <c r="AA144" s="11">
        <v>40</v>
      </c>
    </row>
    <row r="145" spans="1:27" s="11" customFormat="1" x14ac:dyDescent="0.15">
      <c r="A145" s="19">
        <f t="shared" si="91"/>
        <v>3010141</v>
      </c>
      <c r="B145" s="19">
        <f t="shared" si="92"/>
        <v>0</v>
      </c>
      <c r="C145" s="19">
        <f t="shared" si="92"/>
        <v>0</v>
      </c>
      <c r="D145" s="19">
        <f t="shared" si="92"/>
        <v>0</v>
      </c>
      <c r="E145" s="19">
        <f t="shared" si="92"/>
        <v>0</v>
      </c>
      <c r="F145" s="19">
        <f>INT(VLOOKUP(Z145,主线配置!R:AF,14,FALSE)/VLOOKUP(1,映射表!B:C,2,FALSE)*VLOOKUP(X145,映射表!B:C,2,FALSE))</f>
        <v>1559539</v>
      </c>
      <c r="G145" s="19">
        <f>INT(VLOOKUP(Z145,主线配置!R:AF,12,FALSE)/VLOOKUP(1,映射表!B:C,2,FALSE)*VLOOKUP(X145,映射表!B:C,2,FALSE))</f>
        <v>15554</v>
      </c>
      <c r="H145" s="19">
        <f t="shared" si="89"/>
        <v>0</v>
      </c>
      <c r="I145" s="19">
        <f>INT(VLOOKUP(Z145,主线配置!R:AF,13,FALSE)/VLOOKUP(1,映射表!B:C,2,FALSE)*VLOOKUP(X145,映射表!B:C,2,FALSE))</f>
        <v>15554</v>
      </c>
      <c r="J145" s="19">
        <f t="shared" ref="J145:K145" si="103">J144</f>
        <v>0</v>
      </c>
      <c r="K145" s="19">
        <f t="shared" si="103"/>
        <v>100</v>
      </c>
      <c r="L145" s="19">
        <f t="shared" si="93"/>
        <v>0</v>
      </c>
      <c r="M145" s="19">
        <f t="shared" si="93"/>
        <v>0</v>
      </c>
      <c r="N145" s="19">
        <f t="shared" si="93"/>
        <v>95</v>
      </c>
      <c r="O145" s="19">
        <f t="shared" si="93"/>
        <v>0</v>
      </c>
      <c r="P145" s="19">
        <f t="shared" si="93"/>
        <v>0</v>
      </c>
      <c r="Q145" s="19">
        <f t="shared" si="93"/>
        <v>0</v>
      </c>
      <c r="R145" s="19">
        <f t="shared" si="93"/>
        <v>0</v>
      </c>
      <c r="S145" s="19">
        <f t="shared" si="93"/>
        <v>0</v>
      </c>
      <c r="T145" s="19">
        <f t="shared" si="93"/>
        <v>0</v>
      </c>
      <c r="U145" s="19">
        <f t="shared" si="93"/>
        <v>0</v>
      </c>
      <c r="V145" s="19">
        <f t="shared" si="93"/>
        <v>0</v>
      </c>
      <c r="W145" s="19">
        <f>VLOOKUP(Z145,主线配置!F:G,2,FALSE)</f>
        <v>3010002</v>
      </c>
      <c r="X145" s="19">
        <f t="shared" si="77"/>
        <v>41</v>
      </c>
      <c r="Y145" s="11" t="str">
        <f>VLOOKUP(Z145,主线配置!H:I,2,FALSE)</f>
        <v>法老王</v>
      </c>
      <c r="Z145" s="11">
        <f t="shared" si="78"/>
        <v>2</v>
      </c>
      <c r="AA145" s="11">
        <v>41</v>
      </c>
    </row>
    <row r="146" spans="1:27" s="11" customFormat="1" x14ac:dyDescent="0.15">
      <c r="A146" s="19">
        <f t="shared" si="91"/>
        <v>3010142</v>
      </c>
      <c r="B146" s="19">
        <f t="shared" si="92"/>
        <v>0</v>
      </c>
      <c r="C146" s="19">
        <f t="shared" si="92"/>
        <v>0</v>
      </c>
      <c r="D146" s="19">
        <f t="shared" si="92"/>
        <v>0</v>
      </c>
      <c r="E146" s="19">
        <f t="shared" si="92"/>
        <v>0</v>
      </c>
      <c r="F146" s="19">
        <f>INT(VLOOKUP(Z146,主线配置!R:AF,14,FALSE)/VLOOKUP(1,映射表!B:C,2,FALSE)*VLOOKUP(X146,映射表!B:C,2,FALSE))</f>
        <v>1764403</v>
      </c>
      <c r="G146" s="19">
        <f>INT(VLOOKUP(Z146,主线配置!R:AF,12,FALSE)/VLOOKUP(1,映射表!B:C,2,FALSE)*VLOOKUP(X146,映射表!B:C,2,FALSE))</f>
        <v>17597</v>
      </c>
      <c r="H146" s="19">
        <f t="shared" si="89"/>
        <v>0</v>
      </c>
      <c r="I146" s="19">
        <f>INT(VLOOKUP(Z146,主线配置!R:AF,13,FALSE)/VLOOKUP(1,映射表!B:C,2,FALSE)*VLOOKUP(X146,映射表!B:C,2,FALSE))</f>
        <v>17597</v>
      </c>
      <c r="J146" s="19">
        <f t="shared" ref="J146:K146" si="104">J145</f>
        <v>0</v>
      </c>
      <c r="K146" s="19">
        <f t="shared" si="104"/>
        <v>100</v>
      </c>
      <c r="L146" s="19">
        <f t="shared" si="93"/>
        <v>0</v>
      </c>
      <c r="M146" s="19">
        <f t="shared" si="93"/>
        <v>0</v>
      </c>
      <c r="N146" s="19">
        <f t="shared" si="93"/>
        <v>95</v>
      </c>
      <c r="O146" s="19">
        <f t="shared" si="93"/>
        <v>0</v>
      </c>
      <c r="P146" s="19">
        <f t="shared" si="93"/>
        <v>0</v>
      </c>
      <c r="Q146" s="19">
        <f t="shared" si="93"/>
        <v>0</v>
      </c>
      <c r="R146" s="19">
        <f t="shared" si="93"/>
        <v>0</v>
      </c>
      <c r="S146" s="19">
        <f t="shared" si="93"/>
        <v>0</v>
      </c>
      <c r="T146" s="19">
        <f t="shared" si="93"/>
        <v>0</v>
      </c>
      <c r="U146" s="19">
        <f t="shared" si="93"/>
        <v>0</v>
      </c>
      <c r="V146" s="19">
        <f t="shared" si="93"/>
        <v>0</v>
      </c>
      <c r="W146" s="19">
        <f>VLOOKUP(Z146,主线配置!F:G,2,FALSE)</f>
        <v>3010002</v>
      </c>
      <c r="X146" s="19">
        <f t="shared" si="77"/>
        <v>42</v>
      </c>
      <c r="Y146" s="11" t="str">
        <f>VLOOKUP(Z146,主线配置!H:I,2,FALSE)</f>
        <v>法老王</v>
      </c>
      <c r="Z146" s="11">
        <f t="shared" si="78"/>
        <v>2</v>
      </c>
      <c r="AA146" s="11">
        <v>42</v>
      </c>
    </row>
    <row r="147" spans="1:27" s="11" customFormat="1" x14ac:dyDescent="0.15">
      <c r="A147" s="19">
        <f t="shared" si="91"/>
        <v>3010143</v>
      </c>
      <c r="B147" s="19">
        <f t="shared" si="92"/>
        <v>0</v>
      </c>
      <c r="C147" s="19">
        <f t="shared" si="92"/>
        <v>0</v>
      </c>
      <c r="D147" s="19">
        <f t="shared" si="92"/>
        <v>0</v>
      </c>
      <c r="E147" s="19">
        <f t="shared" si="92"/>
        <v>0</v>
      </c>
      <c r="F147" s="19">
        <f>INT(VLOOKUP(Z147,主线配置!R:AF,14,FALSE)/VLOOKUP(1,映射表!B:C,2,FALSE)*VLOOKUP(X147,映射表!B:C,2,FALSE))</f>
        <v>1991013</v>
      </c>
      <c r="G147" s="19">
        <f>INT(VLOOKUP(Z147,主线配置!R:AF,12,FALSE)/VLOOKUP(1,映射表!B:C,2,FALSE)*VLOOKUP(X147,映射表!B:C,2,FALSE))</f>
        <v>19857</v>
      </c>
      <c r="H147" s="19">
        <f t="shared" si="89"/>
        <v>0</v>
      </c>
      <c r="I147" s="19">
        <f>INT(VLOOKUP(Z147,主线配置!R:AF,13,FALSE)/VLOOKUP(1,映射表!B:C,2,FALSE)*VLOOKUP(X147,映射表!B:C,2,FALSE))</f>
        <v>19857</v>
      </c>
      <c r="J147" s="19">
        <f t="shared" ref="J147:K147" si="105">J146</f>
        <v>0</v>
      </c>
      <c r="K147" s="19">
        <f t="shared" si="105"/>
        <v>100</v>
      </c>
      <c r="L147" s="19">
        <f t="shared" si="93"/>
        <v>0</v>
      </c>
      <c r="M147" s="19">
        <f t="shared" si="93"/>
        <v>0</v>
      </c>
      <c r="N147" s="19">
        <f t="shared" si="93"/>
        <v>95</v>
      </c>
      <c r="O147" s="19">
        <f t="shared" si="93"/>
        <v>0</v>
      </c>
      <c r="P147" s="19">
        <f t="shared" si="93"/>
        <v>0</v>
      </c>
      <c r="Q147" s="19">
        <f t="shared" si="93"/>
        <v>0</v>
      </c>
      <c r="R147" s="19">
        <f t="shared" si="93"/>
        <v>0</v>
      </c>
      <c r="S147" s="19">
        <f t="shared" si="93"/>
        <v>0</v>
      </c>
      <c r="T147" s="19">
        <f t="shared" si="93"/>
        <v>0</v>
      </c>
      <c r="U147" s="19">
        <f t="shared" si="93"/>
        <v>0</v>
      </c>
      <c r="V147" s="19">
        <f t="shared" si="93"/>
        <v>0</v>
      </c>
      <c r="W147" s="19">
        <f>VLOOKUP(Z147,主线配置!F:G,2,FALSE)</f>
        <v>3010002</v>
      </c>
      <c r="X147" s="19">
        <f t="shared" si="77"/>
        <v>43</v>
      </c>
      <c r="Y147" s="11" t="str">
        <f>VLOOKUP(Z147,主线配置!H:I,2,FALSE)</f>
        <v>法老王</v>
      </c>
      <c r="Z147" s="11">
        <f t="shared" si="78"/>
        <v>2</v>
      </c>
      <c r="AA147" s="11">
        <v>43</v>
      </c>
    </row>
    <row r="148" spans="1:27" s="11" customFormat="1" x14ac:dyDescent="0.15">
      <c r="A148" s="19">
        <f t="shared" si="91"/>
        <v>3010144</v>
      </c>
      <c r="B148" s="19">
        <f t="shared" si="92"/>
        <v>0</v>
      </c>
      <c r="C148" s="19">
        <f t="shared" si="92"/>
        <v>0</v>
      </c>
      <c r="D148" s="19">
        <f t="shared" si="92"/>
        <v>0</v>
      </c>
      <c r="E148" s="19">
        <f t="shared" si="92"/>
        <v>0</v>
      </c>
      <c r="F148" s="19">
        <f>INT(VLOOKUP(Z148,主线配置!R:AF,14,FALSE)/VLOOKUP(1,映射表!B:C,2,FALSE)*VLOOKUP(X148,映射表!B:C,2,FALSE))</f>
        <v>2342384</v>
      </c>
      <c r="G148" s="19">
        <f>INT(VLOOKUP(Z148,主线配置!R:AF,12,FALSE)/VLOOKUP(1,映射表!B:C,2,FALSE)*VLOOKUP(X148,映射表!B:C,2,FALSE))</f>
        <v>23362</v>
      </c>
      <c r="H148" s="19">
        <f t="shared" si="89"/>
        <v>0</v>
      </c>
      <c r="I148" s="19">
        <f>INT(VLOOKUP(Z148,主线配置!R:AF,13,FALSE)/VLOOKUP(1,映射表!B:C,2,FALSE)*VLOOKUP(X148,映射表!B:C,2,FALSE))</f>
        <v>23362</v>
      </c>
      <c r="J148" s="19">
        <f t="shared" ref="J148:K148" si="106">J147</f>
        <v>0</v>
      </c>
      <c r="K148" s="19">
        <f t="shared" si="106"/>
        <v>100</v>
      </c>
      <c r="L148" s="19">
        <f t="shared" si="93"/>
        <v>0</v>
      </c>
      <c r="M148" s="19">
        <f t="shared" si="93"/>
        <v>0</v>
      </c>
      <c r="N148" s="19">
        <f t="shared" si="93"/>
        <v>95</v>
      </c>
      <c r="O148" s="19">
        <f t="shared" si="93"/>
        <v>0</v>
      </c>
      <c r="P148" s="19">
        <f t="shared" si="93"/>
        <v>0</v>
      </c>
      <c r="Q148" s="19">
        <f t="shared" si="93"/>
        <v>0</v>
      </c>
      <c r="R148" s="19">
        <f t="shared" si="93"/>
        <v>0</v>
      </c>
      <c r="S148" s="19">
        <f t="shared" si="93"/>
        <v>0</v>
      </c>
      <c r="T148" s="19">
        <f t="shared" si="93"/>
        <v>0</v>
      </c>
      <c r="U148" s="19">
        <f t="shared" si="93"/>
        <v>0</v>
      </c>
      <c r="V148" s="19">
        <f t="shared" si="93"/>
        <v>0</v>
      </c>
      <c r="W148" s="19">
        <f>VLOOKUP(Z148,主线配置!F:G,2,FALSE)</f>
        <v>3010002</v>
      </c>
      <c r="X148" s="19">
        <f t="shared" si="77"/>
        <v>44</v>
      </c>
      <c r="Y148" s="11" t="str">
        <f>VLOOKUP(Z148,主线配置!H:I,2,FALSE)</f>
        <v>法老王</v>
      </c>
      <c r="Z148" s="11">
        <f t="shared" si="78"/>
        <v>2</v>
      </c>
      <c r="AA148" s="11">
        <v>44</v>
      </c>
    </row>
    <row r="149" spans="1:27" s="11" customFormat="1" x14ac:dyDescent="0.15">
      <c r="A149" s="19">
        <f t="shared" si="91"/>
        <v>3010145</v>
      </c>
      <c r="B149" s="19">
        <f t="shared" si="92"/>
        <v>0</v>
      </c>
      <c r="C149" s="19">
        <f t="shared" si="92"/>
        <v>0</v>
      </c>
      <c r="D149" s="19">
        <f t="shared" si="92"/>
        <v>0</v>
      </c>
      <c r="E149" s="19">
        <f t="shared" si="92"/>
        <v>0</v>
      </c>
      <c r="F149" s="19">
        <f>INT(VLOOKUP(Z149,主线配置!R:AF,14,FALSE)/VLOOKUP(1,映射表!B:C,2,FALSE)*VLOOKUP(X149,映射表!B:C,2,FALSE))</f>
        <v>2680726</v>
      </c>
      <c r="G149" s="19">
        <f>INT(VLOOKUP(Z149,主线配置!R:AF,12,FALSE)/VLOOKUP(1,映射表!B:C,2,FALSE)*VLOOKUP(X149,映射表!B:C,2,FALSE))</f>
        <v>26736</v>
      </c>
      <c r="H149" s="19">
        <f t="shared" si="89"/>
        <v>0</v>
      </c>
      <c r="I149" s="19">
        <f>INT(VLOOKUP(Z149,主线配置!R:AF,13,FALSE)/VLOOKUP(1,映射表!B:C,2,FALSE)*VLOOKUP(X149,映射表!B:C,2,FALSE))</f>
        <v>26736</v>
      </c>
      <c r="J149" s="19">
        <f t="shared" ref="J149:K149" si="107">J148</f>
        <v>0</v>
      </c>
      <c r="K149" s="19">
        <f t="shared" si="107"/>
        <v>100</v>
      </c>
      <c r="L149" s="19">
        <f t="shared" si="93"/>
        <v>0</v>
      </c>
      <c r="M149" s="19">
        <f t="shared" si="93"/>
        <v>0</v>
      </c>
      <c r="N149" s="19">
        <f t="shared" si="93"/>
        <v>95</v>
      </c>
      <c r="O149" s="19">
        <f t="shared" si="93"/>
        <v>0</v>
      </c>
      <c r="P149" s="19">
        <f t="shared" si="93"/>
        <v>0</v>
      </c>
      <c r="Q149" s="19">
        <f t="shared" si="93"/>
        <v>0</v>
      </c>
      <c r="R149" s="19">
        <f t="shared" si="93"/>
        <v>0</v>
      </c>
      <c r="S149" s="19">
        <f t="shared" si="93"/>
        <v>0</v>
      </c>
      <c r="T149" s="19">
        <f t="shared" si="93"/>
        <v>0</v>
      </c>
      <c r="U149" s="19">
        <f t="shared" si="93"/>
        <v>0</v>
      </c>
      <c r="V149" s="19">
        <f t="shared" si="93"/>
        <v>0</v>
      </c>
      <c r="W149" s="19">
        <f>VLOOKUP(Z149,主线配置!F:G,2,FALSE)</f>
        <v>3010002</v>
      </c>
      <c r="X149" s="19">
        <f t="shared" si="77"/>
        <v>45</v>
      </c>
      <c r="Y149" s="11" t="str">
        <f>VLOOKUP(Z149,主线配置!H:I,2,FALSE)</f>
        <v>法老王</v>
      </c>
      <c r="Z149" s="11">
        <f t="shared" si="78"/>
        <v>2</v>
      </c>
      <c r="AA149" s="11">
        <v>45</v>
      </c>
    </row>
    <row r="150" spans="1:27" s="11" customFormat="1" x14ac:dyDescent="0.15">
      <c r="A150" s="19">
        <f t="shared" si="91"/>
        <v>3010146</v>
      </c>
      <c r="B150" s="19">
        <f t="shared" si="92"/>
        <v>0</v>
      </c>
      <c r="C150" s="19">
        <f t="shared" si="92"/>
        <v>0</v>
      </c>
      <c r="D150" s="19">
        <f t="shared" si="92"/>
        <v>0</v>
      </c>
      <c r="E150" s="19">
        <f t="shared" si="92"/>
        <v>0</v>
      </c>
      <c r="F150" s="19">
        <f>INT(VLOOKUP(Z150,主线配置!R:AF,14,FALSE)/VLOOKUP(1,映射表!B:C,2,FALSE)*VLOOKUP(X150,映射表!B:C,2,FALSE))</f>
        <v>2997842</v>
      </c>
      <c r="G150" s="19">
        <f>INT(VLOOKUP(Z150,主线配置!R:AF,12,FALSE)/VLOOKUP(1,映射表!B:C,2,FALSE)*VLOOKUP(X150,映射表!B:C,2,FALSE))</f>
        <v>29899</v>
      </c>
      <c r="H150" s="19">
        <f t="shared" si="89"/>
        <v>0</v>
      </c>
      <c r="I150" s="19">
        <f>INT(VLOOKUP(Z150,主线配置!R:AF,13,FALSE)/VLOOKUP(1,映射表!B:C,2,FALSE)*VLOOKUP(X150,映射表!B:C,2,FALSE))</f>
        <v>29899</v>
      </c>
      <c r="J150" s="19">
        <f t="shared" ref="J150:K150" si="108">J149</f>
        <v>0</v>
      </c>
      <c r="K150" s="19">
        <f t="shared" si="108"/>
        <v>100</v>
      </c>
      <c r="L150" s="19">
        <f t="shared" si="93"/>
        <v>0</v>
      </c>
      <c r="M150" s="19">
        <f t="shared" si="93"/>
        <v>0</v>
      </c>
      <c r="N150" s="19">
        <f t="shared" si="93"/>
        <v>95</v>
      </c>
      <c r="O150" s="19">
        <f t="shared" si="93"/>
        <v>0</v>
      </c>
      <c r="P150" s="19">
        <f t="shared" si="93"/>
        <v>0</v>
      </c>
      <c r="Q150" s="19">
        <f t="shared" si="93"/>
        <v>0</v>
      </c>
      <c r="R150" s="19">
        <f t="shared" si="93"/>
        <v>0</v>
      </c>
      <c r="S150" s="19">
        <f t="shared" si="93"/>
        <v>0</v>
      </c>
      <c r="T150" s="19">
        <f t="shared" si="93"/>
        <v>0</v>
      </c>
      <c r="U150" s="19">
        <f t="shared" si="93"/>
        <v>0</v>
      </c>
      <c r="V150" s="19">
        <f t="shared" si="93"/>
        <v>0</v>
      </c>
      <c r="W150" s="19">
        <f>VLOOKUP(Z150,主线配置!F:G,2,FALSE)</f>
        <v>3010002</v>
      </c>
      <c r="X150" s="19">
        <f t="shared" si="77"/>
        <v>46</v>
      </c>
      <c r="Y150" s="11" t="str">
        <f>VLOOKUP(Z150,主线配置!H:I,2,FALSE)</f>
        <v>法老王</v>
      </c>
      <c r="Z150" s="11">
        <f t="shared" si="78"/>
        <v>2</v>
      </c>
      <c r="AA150" s="11">
        <v>46</v>
      </c>
    </row>
    <row r="151" spans="1:27" s="11" customFormat="1" x14ac:dyDescent="0.15">
      <c r="A151" s="19">
        <f t="shared" si="91"/>
        <v>3010147</v>
      </c>
      <c r="B151" s="19">
        <f t="shared" ref="B151:E166" si="109">B150</f>
        <v>0</v>
      </c>
      <c r="C151" s="19">
        <f t="shared" si="109"/>
        <v>0</v>
      </c>
      <c r="D151" s="19">
        <f t="shared" si="109"/>
        <v>0</v>
      </c>
      <c r="E151" s="19">
        <f t="shared" si="109"/>
        <v>0</v>
      </c>
      <c r="F151" s="19">
        <f>INT(VLOOKUP(Z151,主线配置!R:AF,14,FALSE)/VLOOKUP(1,映射表!B:C,2,FALSE)*VLOOKUP(X151,映射表!B:C,2,FALSE))</f>
        <v>3346915</v>
      </c>
      <c r="G151" s="19">
        <f>INT(VLOOKUP(Z151,主线配置!R:AF,12,FALSE)/VLOOKUP(1,映射表!B:C,2,FALSE)*VLOOKUP(X151,映射表!B:C,2,FALSE))</f>
        <v>33381</v>
      </c>
      <c r="H151" s="19">
        <f t="shared" si="89"/>
        <v>0</v>
      </c>
      <c r="I151" s="19">
        <f>INT(VLOOKUP(Z151,主线配置!R:AF,13,FALSE)/VLOOKUP(1,映射表!B:C,2,FALSE)*VLOOKUP(X151,映射表!B:C,2,FALSE))</f>
        <v>33381</v>
      </c>
      <c r="J151" s="19">
        <f t="shared" ref="J151:V166" si="110">J150</f>
        <v>0</v>
      </c>
      <c r="K151" s="19">
        <f t="shared" si="110"/>
        <v>100</v>
      </c>
      <c r="L151" s="19">
        <f t="shared" si="110"/>
        <v>0</v>
      </c>
      <c r="M151" s="19">
        <f t="shared" si="110"/>
        <v>0</v>
      </c>
      <c r="N151" s="19">
        <f t="shared" si="110"/>
        <v>95</v>
      </c>
      <c r="O151" s="19">
        <f t="shared" si="110"/>
        <v>0</v>
      </c>
      <c r="P151" s="19">
        <f t="shared" si="110"/>
        <v>0</v>
      </c>
      <c r="Q151" s="19">
        <f t="shared" si="110"/>
        <v>0</v>
      </c>
      <c r="R151" s="19">
        <f t="shared" si="110"/>
        <v>0</v>
      </c>
      <c r="S151" s="19">
        <f t="shared" si="110"/>
        <v>0</v>
      </c>
      <c r="T151" s="19">
        <f t="shared" si="110"/>
        <v>0</v>
      </c>
      <c r="U151" s="19">
        <f t="shared" si="110"/>
        <v>0</v>
      </c>
      <c r="V151" s="19">
        <f t="shared" si="110"/>
        <v>0</v>
      </c>
      <c r="W151" s="19">
        <f>VLOOKUP(Z151,主线配置!F:G,2,FALSE)</f>
        <v>3010002</v>
      </c>
      <c r="X151" s="19">
        <f t="shared" si="77"/>
        <v>47</v>
      </c>
      <c r="Y151" s="11" t="str">
        <f>VLOOKUP(Z151,主线配置!H:I,2,FALSE)</f>
        <v>法老王</v>
      </c>
      <c r="Z151" s="11">
        <f t="shared" si="78"/>
        <v>2</v>
      </c>
      <c r="AA151" s="11">
        <v>47</v>
      </c>
    </row>
    <row r="152" spans="1:27" s="11" customFormat="1" x14ac:dyDescent="0.15">
      <c r="A152" s="19">
        <f t="shared" si="91"/>
        <v>3010148</v>
      </c>
      <c r="B152" s="19">
        <f t="shared" si="109"/>
        <v>0</v>
      </c>
      <c r="C152" s="19">
        <f t="shared" si="109"/>
        <v>0</v>
      </c>
      <c r="D152" s="19">
        <f t="shared" si="109"/>
        <v>0</v>
      </c>
      <c r="E152" s="19">
        <f t="shared" si="109"/>
        <v>0</v>
      </c>
      <c r="F152" s="19">
        <f>INT(VLOOKUP(Z152,主线配置!R:AF,14,FALSE)/VLOOKUP(1,映射表!B:C,2,FALSE)*VLOOKUP(X152,映射表!B:C,2,FALSE))</f>
        <v>3730876</v>
      </c>
      <c r="G152" s="19">
        <f>INT(VLOOKUP(Z152,主线配置!R:AF,12,FALSE)/VLOOKUP(1,映射表!B:C,2,FALSE)*VLOOKUP(X152,映射表!B:C,2,FALSE))</f>
        <v>37210</v>
      </c>
      <c r="H152" s="19">
        <f t="shared" si="89"/>
        <v>0</v>
      </c>
      <c r="I152" s="19">
        <f>INT(VLOOKUP(Z152,主线配置!R:AF,13,FALSE)/VLOOKUP(1,映射表!B:C,2,FALSE)*VLOOKUP(X152,映射表!B:C,2,FALSE))</f>
        <v>37210</v>
      </c>
      <c r="J152" s="19">
        <f t="shared" ref="J152:K152" si="111">J151</f>
        <v>0</v>
      </c>
      <c r="K152" s="19">
        <f t="shared" si="111"/>
        <v>100</v>
      </c>
      <c r="L152" s="19">
        <f t="shared" si="110"/>
        <v>0</v>
      </c>
      <c r="M152" s="19">
        <f t="shared" si="110"/>
        <v>0</v>
      </c>
      <c r="N152" s="19">
        <f t="shared" si="110"/>
        <v>95</v>
      </c>
      <c r="O152" s="19">
        <f t="shared" si="110"/>
        <v>0</v>
      </c>
      <c r="P152" s="19">
        <f t="shared" si="110"/>
        <v>0</v>
      </c>
      <c r="Q152" s="19">
        <f t="shared" si="110"/>
        <v>0</v>
      </c>
      <c r="R152" s="19">
        <f t="shared" si="110"/>
        <v>0</v>
      </c>
      <c r="S152" s="19">
        <f t="shared" si="110"/>
        <v>0</v>
      </c>
      <c r="T152" s="19">
        <f t="shared" si="110"/>
        <v>0</v>
      </c>
      <c r="U152" s="19">
        <f t="shared" si="110"/>
        <v>0</v>
      </c>
      <c r="V152" s="19">
        <f t="shared" si="110"/>
        <v>0</v>
      </c>
      <c r="W152" s="19">
        <f>VLOOKUP(Z152,主线配置!F:G,2,FALSE)</f>
        <v>3010002</v>
      </c>
      <c r="X152" s="19">
        <f t="shared" si="77"/>
        <v>48</v>
      </c>
      <c r="Y152" s="11" t="str">
        <f>VLOOKUP(Z152,主线配置!H:I,2,FALSE)</f>
        <v>法老王</v>
      </c>
      <c r="Z152" s="11">
        <f t="shared" si="78"/>
        <v>2</v>
      </c>
      <c r="AA152" s="11">
        <v>48</v>
      </c>
    </row>
    <row r="153" spans="1:27" s="11" customFormat="1" x14ac:dyDescent="0.15">
      <c r="A153" s="19">
        <f t="shared" si="91"/>
        <v>3010149</v>
      </c>
      <c r="B153" s="19">
        <f t="shared" si="109"/>
        <v>0</v>
      </c>
      <c r="C153" s="19">
        <f t="shared" si="109"/>
        <v>0</v>
      </c>
      <c r="D153" s="19">
        <f t="shared" si="109"/>
        <v>0</v>
      </c>
      <c r="E153" s="19">
        <f t="shared" si="109"/>
        <v>0</v>
      </c>
      <c r="F153" s="19">
        <f>INT(VLOOKUP(Z153,主线配置!R:AF,14,FALSE)/VLOOKUP(1,映射表!B:C,2,FALSE)*VLOOKUP(X153,映射表!B:C,2,FALSE))</f>
        <v>4152914</v>
      </c>
      <c r="G153" s="19">
        <f>INT(VLOOKUP(Z153,主线配置!R:AF,12,FALSE)/VLOOKUP(1,映射表!B:C,2,FALSE)*VLOOKUP(X153,映射表!B:C,2,FALSE))</f>
        <v>41419</v>
      </c>
      <c r="H153" s="19">
        <f t="shared" si="89"/>
        <v>0</v>
      </c>
      <c r="I153" s="19">
        <f>INT(VLOOKUP(Z153,主线配置!R:AF,13,FALSE)/VLOOKUP(1,映射表!B:C,2,FALSE)*VLOOKUP(X153,映射表!B:C,2,FALSE))</f>
        <v>41419</v>
      </c>
      <c r="J153" s="19">
        <f t="shared" ref="J153:K153" si="112">J152</f>
        <v>0</v>
      </c>
      <c r="K153" s="19">
        <f t="shared" si="112"/>
        <v>100</v>
      </c>
      <c r="L153" s="19">
        <f t="shared" si="110"/>
        <v>0</v>
      </c>
      <c r="M153" s="19">
        <f t="shared" si="110"/>
        <v>0</v>
      </c>
      <c r="N153" s="19">
        <f t="shared" si="110"/>
        <v>95</v>
      </c>
      <c r="O153" s="19">
        <f t="shared" si="110"/>
        <v>0</v>
      </c>
      <c r="P153" s="19">
        <f t="shared" si="110"/>
        <v>0</v>
      </c>
      <c r="Q153" s="19">
        <f t="shared" si="110"/>
        <v>0</v>
      </c>
      <c r="R153" s="19">
        <f t="shared" si="110"/>
        <v>0</v>
      </c>
      <c r="S153" s="19">
        <f t="shared" si="110"/>
        <v>0</v>
      </c>
      <c r="T153" s="19">
        <f t="shared" si="110"/>
        <v>0</v>
      </c>
      <c r="U153" s="19">
        <f t="shared" si="110"/>
        <v>0</v>
      </c>
      <c r="V153" s="19">
        <f t="shared" si="110"/>
        <v>0</v>
      </c>
      <c r="W153" s="19">
        <f>VLOOKUP(Z153,主线配置!F:G,2,FALSE)</f>
        <v>3010002</v>
      </c>
      <c r="X153" s="19">
        <f t="shared" si="77"/>
        <v>49</v>
      </c>
      <c r="Y153" s="11" t="str">
        <f>VLOOKUP(Z153,主线配置!H:I,2,FALSE)</f>
        <v>法老王</v>
      </c>
      <c r="Z153" s="11">
        <f t="shared" si="78"/>
        <v>2</v>
      </c>
      <c r="AA153" s="11">
        <v>49</v>
      </c>
    </row>
    <row r="154" spans="1:27" s="11" customFormat="1" x14ac:dyDescent="0.15">
      <c r="A154" s="19">
        <f t="shared" si="91"/>
        <v>3010150</v>
      </c>
      <c r="B154" s="19">
        <f t="shared" si="109"/>
        <v>0</v>
      </c>
      <c r="C154" s="19">
        <f t="shared" si="109"/>
        <v>0</v>
      </c>
      <c r="D154" s="19">
        <f t="shared" si="109"/>
        <v>0</v>
      </c>
      <c r="E154" s="19">
        <f t="shared" si="109"/>
        <v>0</v>
      </c>
      <c r="F154" s="19">
        <f>INT(VLOOKUP(Z154,主线配置!R:AF,14,FALSE)/VLOOKUP(1,映射表!B:C,2,FALSE)*VLOOKUP(X154,映射表!B:C,2,FALSE))</f>
        <v>4460683</v>
      </c>
      <c r="G154" s="19">
        <f>INT(VLOOKUP(Z154,主线配置!R:AF,12,FALSE)/VLOOKUP(1,映射表!B:C,2,FALSE)*VLOOKUP(X154,映射表!B:C,2,FALSE))</f>
        <v>44489</v>
      </c>
      <c r="H154" s="19">
        <f t="shared" si="89"/>
        <v>0</v>
      </c>
      <c r="I154" s="19">
        <f>INT(VLOOKUP(Z154,主线配置!R:AF,13,FALSE)/VLOOKUP(1,映射表!B:C,2,FALSE)*VLOOKUP(X154,映射表!B:C,2,FALSE))</f>
        <v>44489</v>
      </c>
      <c r="J154" s="19">
        <f t="shared" ref="J154:K154" si="113">J153</f>
        <v>0</v>
      </c>
      <c r="K154" s="19">
        <f t="shared" si="113"/>
        <v>100</v>
      </c>
      <c r="L154" s="19">
        <f t="shared" si="110"/>
        <v>0</v>
      </c>
      <c r="M154" s="19">
        <f t="shared" si="110"/>
        <v>0</v>
      </c>
      <c r="N154" s="19">
        <f t="shared" si="110"/>
        <v>95</v>
      </c>
      <c r="O154" s="19">
        <f t="shared" si="110"/>
        <v>0</v>
      </c>
      <c r="P154" s="19">
        <f t="shared" si="110"/>
        <v>0</v>
      </c>
      <c r="Q154" s="19">
        <f t="shared" si="110"/>
        <v>0</v>
      </c>
      <c r="R154" s="19">
        <f t="shared" si="110"/>
        <v>0</v>
      </c>
      <c r="S154" s="19">
        <f t="shared" si="110"/>
        <v>0</v>
      </c>
      <c r="T154" s="19">
        <f t="shared" si="110"/>
        <v>0</v>
      </c>
      <c r="U154" s="19">
        <f t="shared" si="110"/>
        <v>0</v>
      </c>
      <c r="V154" s="19">
        <f t="shared" si="110"/>
        <v>0</v>
      </c>
      <c r="W154" s="19">
        <f>VLOOKUP(Z154,主线配置!F:G,2,FALSE)</f>
        <v>3010002</v>
      </c>
      <c r="X154" s="19">
        <f t="shared" si="77"/>
        <v>50</v>
      </c>
      <c r="Y154" s="11" t="str">
        <f>VLOOKUP(Z154,主线配置!H:I,2,FALSE)</f>
        <v>法老王</v>
      </c>
      <c r="Z154" s="11">
        <f t="shared" si="78"/>
        <v>2</v>
      </c>
      <c r="AA154" s="11">
        <v>50</v>
      </c>
    </row>
    <row r="155" spans="1:27" s="11" customFormat="1" x14ac:dyDescent="0.15">
      <c r="A155" s="19">
        <f t="shared" si="91"/>
        <v>3010151</v>
      </c>
      <c r="B155" s="19">
        <f t="shared" si="109"/>
        <v>0</v>
      </c>
      <c r="C155" s="19">
        <f t="shared" si="109"/>
        <v>0</v>
      </c>
      <c r="D155" s="19">
        <f t="shared" si="109"/>
        <v>0</v>
      </c>
      <c r="E155" s="19">
        <f t="shared" si="109"/>
        <v>0</v>
      </c>
      <c r="F155" s="19">
        <f>INT(VLOOKUP(Z155,主线配置!R:AF,14,FALSE)/VLOOKUP(1,映射表!B:C,2,FALSE)*VLOOKUP(X155,映射表!B:C,2,FALSE))</f>
        <v>4790611</v>
      </c>
      <c r="G155" s="19">
        <f>INT(VLOOKUP(Z155,主线配置!R:AF,12,FALSE)/VLOOKUP(1,映射表!B:C,2,FALSE)*VLOOKUP(X155,映射表!B:C,2,FALSE))</f>
        <v>47780</v>
      </c>
      <c r="H155" s="19">
        <f t="shared" si="89"/>
        <v>0</v>
      </c>
      <c r="I155" s="19">
        <f>INT(VLOOKUP(Z155,主线配置!R:AF,13,FALSE)/VLOOKUP(1,映射表!B:C,2,FALSE)*VLOOKUP(X155,映射表!B:C,2,FALSE))</f>
        <v>47780</v>
      </c>
      <c r="J155" s="19">
        <f t="shared" ref="J155:K155" si="114">J154</f>
        <v>0</v>
      </c>
      <c r="K155" s="19">
        <f t="shared" si="114"/>
        <v>100</v>
      </c>
      <c r="L155" s="19">
        <f t="shared" si="110"/>
        <v>0</v>
      </c>
      <c r="M155" s="19">
        <f t="shared" si="110"/>
        <v>0</v>
      </c>
      <c r="N155" s="19">
        <f t="shared" si="110"/>
        <v>95</v>
      </c>
      <c r="O155" s="19">
        <f t="shared" si="110"/>
        <v>0</v>
      </c>
      <c r="P155" s="19">
        <f t="shared" si="110"/>
        <v>0</v>
      </c>
      <c r="Q155" s="19">
        <f t="shared" si="110"/>
        <v>0</v>
      </c>
      <c r="R155" s="19">
        <f t="shared" si="110"/>
        <v>0</v>
      </c>
      <c r="S155" s="19">
        <f t="shared" si="110"/>
        <v>0</v>
      </c>
      <c r="T155" s="19">
        <f t="shared" si="110"/>
        <v>0</v>
      </c>
      <c r="U155" s="19">
        <f t="shared" si="110"/>
        <v>0</v>
      </c>
      <c r="V155" s="19">
        <f t="shared" si="110"/>
        <v>0</v>
      </c>
      <c r="W155" s="19">
        <f>VLOOKUP(Z155,主线配置!F:G,2,FALSE)</f>
        <v>3010002</v>
      </c>
      <c r="X155" s="19">
        <f t="shared" si="77"/>
        <v>51</v>
      </c>
      <c r="Y155" s="11" t="str">
        <f>VLOOKUP(Z155,主线配置!H:I,2,FALSE)</f>
        <v>法老王</v>
      </c>
      <c r="Z155" s="11">
        <f t="shared" si="78"/>
        <v>2</v>
      </c>
      <c r="AA155" s="11">
        <v>51</v>
      </c>
    </row>
    <row r="156" spans="1:27" s="11" customFormat="1" x14ac:dyDescent="0.15">
      <c r="A156" s="19">
        <f t="shared" si="91"/>
        <v>3010152</v>
      </c>
      <c r="B156" s="19">
        <f t="shared" si="109"/>
        <v>0</v>
      </c>
      <c r="C156" s="19">
        <f t="shared" si="109"/>
        <v>0</v>
      </c>
      <c r="D156" s="19">
        <f t="shared" si="109"/>
        <v>0</v>
      </c>
      <c r="E156" s="19">
        <f t="shared" si="109"/>
        <v>0</v>
      </c>
      <c r="F156" s="19">
        <f>INT(VLOOKUP(Z156,主线配置!R:AF,14,FALSE)/VLOOKUP(1,映射表!B:C,2,FALSE)*VLOOKUP(X156,映射表!B:C,2,FALSE))</f>
        <v>5144295</v>
      </c>
      <c r="G156" s="19">
        <f>INT(VLOOKUP(Z156,主线配置!R:AF,12,FALSE)/VLOOKUP(1,映射表!B:C,2,FALSE)*VLOOKUP(X156,映射表!B:C,2,FALSE))</f>
        <v>51307</v>
      </c>
      <c r="H156" s="19">
        <f t="shared" si="89"/>
        <v>0</v>
      </c>
      <c r="I156" s="19">
        <f>INT(VLOOKUP(Z156,主线配置!R:AF,13,FALSE)/VLOOKUP(1,映射表!B:C,2,FALSE)*VLOOKUP(X156,映射表!B:C,2,FALSE))</f>
        <v>51307</v>
      </c>
      <c r="J156" s="19">
        <f t="shared" ref="J156:K156" si="115">J155</f>
        <v>0</v>
      </c>
      <c r="K156" s="19">
        <f t="shared" si="115"/>
        <v>100</v>
      </c>
      <c r="L156" s="19">
        <f t="shared" si="110"/>
        <v>0</v>
      </c>
      <c r="M156" s="19">
        <f t="shared" si="110"/>
        <v>0</v>
      </c>
      <c r="N156" s="19">
        <f t="shared" si="110"/>
        <v>95</v>
      </c>
      <c r="O156" s="19">
        <f t="shared" si="110"/>
        <v>0</v>
      </c>
      <c r="P156" s="19">
        <f t="shared" si="110"/>
        <v>0</v>
      </c>
      <c r="Q156" s="19">
        <f t="shared" si="110"/>
        <v>0</v>
      </c>
      <c r="R156" s="19">
        <f t="shared" si="110"/>
        <v>0</v>
      </c>
      <c r="S156" s="19">
        <f t="shared" si="110"/>
        <v>0</v>
      </c>
      <c r="T156" s="19">
        <f t="shared" si="110"/>
        <v>0</v>
      </c>
      <c r="U156" s="19">
        <f t="shared" si="110"/>
        <v>0</v>
      </c>
      <c r="V156" s="19">
        <f t="shared" si="110"/>
        <v>0</v>
      </c>
      <c r="W156" s="19">
        <f>VLOOKUP(Z156,主线配置!F:G,2,FALSE)</f>
        <v>3010002</v>
      </c>
      <c r="X156" s="19">
        <f t="shared" si="77"/>
        <v>52</v>
      </c>
      <c r="Y156" s="11" t="str">
        <f>VLOOKUP(Z156,主线配置!H:I,2,FALSE)</f>
        <v>法老王</v>
      </c>
      <c r="Z156" s="11">
        <f t="shared" si="78"/>
        <v>2</v>
      </c>
      <c r="AA156" s="11">
        <v>52</v>
      </c>
    </row>
    <row r="157" spans="1:27" s="11" customFormat="1" x14ac:dyDescent="0.15">
      <c r="A157" s="19">
        <f t="shared" si="91"/>
        <v>3010153</v>
      </c>
      <c r="B157" s="19">
        <f t="shared" si="109"/>
        <v>0</v>
      </c>
      <c r="C157" s="19">
        <f t="shared" si="109"/>
        <v>0</v>
      </c>
      <c r="D157" s="19">
        <f t="shared" si="109"/>
        <v>0</v>
      </c>
      <c r="E157" s="19">
        <f t="shared" si="109"/>
        <v>0</v>
      </c>
      <c r="F157" s="19">
        <f>INT(VLOOKUP(Z157,主线配置!R:AF,14,FALSE)/VLOOKUP(1,映射表!B:C,2,FALSE)*VLOOKUP(X157,映射表!B:C,2,FALSE))</f>
        <v>5523443</v>
      </c>
      <c r="G157" s="19">
        <f>INT(VLOOKUP(Z157,主线配置!R:AF,12,FALSE)/VLOOKUP(1,映射表!B:C,2,FALSE)*VLOOKUP(X157,映射表!B:C,2,FALSE))</f>
        <v>55089</v>
      </c>
      <c r="H157" s="19">
        <f t="shared" si="89"/>
        <v>0</v>
      </c>
      <c r="I157" s="19">
        <f>INT(VLOOKUP(Z157,主线配置!R:AF,13,FALSE)/VLOOKUP(1,映射表!B:C,2,FALSE)*VLOOKUP(X157,映射表!B:C,2,FALSE))</f>
        <v>55089</v>
      </c>
      <c r="J157" s="19">
        <f t="shared" ref="J157:K157" si="116">J156</f>
        <v>0</v>
      </c>
      <c r="K157" s="19">
        <f t="shared" si="116"/>
        <v>100</v>
      </c>
      <c r="L157" s="19">
        <f t="shared" si="110"/>
        <v>0</v>
      </c>
      <c r="M157" s="19">
        <f t="shared" si="110"/>
        <v>0</v>
      </c>
      <c r="N157" s="19">
        <f t="shared" si="110"/>
        <v>95</v>
      </c>
      <c r="O157" s="19">
        <f t="shared" si="110"/>
        <v>0</v>
      </c>
      <c r="P157" s="19">
        <f t="shared" si="110"/>
        <v>0</v>
      </c>
      <c r="Q157" s="19">
        <f t="shared" si="110"/>
        <v>0</v>
      </c>
      <c r="R157" s="19">
        <f t="shared" si="110"/>
        <v>0</v>
      </c>
      <c r="S157" s="19">
        <f t="shared" si="110"/>
        <v>0</v>
      </c>
      <c r="T157" s="19">
        <f t="shared" si="110"/>
        <v>0</v>
      </c>
      <c r="U157" s="19">
        <f t="shared" si="110"/>
        <v>0</v>
      </c>
      <c r="V157" s="19">
        <f t="shared" si="110"/>
        <v>0</v>
      </c>
      <c r="W157" s="19">
        <f>VLOOKUP(Z157,主线配置!F:G,2,FALSE)</f>
        <v>3010002</v>
      </c>
      <c r="X157" s="19">
        <f t="shared" si="77"/>
        <v>53</v>
      </c>
      <c r="Y157" s="11" t="str">
        <f>VLOOKUP(Z157,主线配置!H:I,2,FALSE)</f>
        <v>法老王</v>
      </c>
      <c r="Z157" s="11">
        <f t="shared" si="78"/>
        <v>2</v>
      </c>
      <c r="AA157" s="11">
        <v>53</v>
      </c>
    </row>
    <row r="158" spans="1:27" s="11" customFormat="1" x14ac:dyDescent="0.15">
      <c r="A158" s="19">
        <f t="shared" si="91"/>
        <v>3010154</v>
      </c>
      <c r="B158" s="19">
        <f t="shared" si="109"/>
        <v>0</v>
      </c>
      <c r="C158" s="19">
        <f t="shared" si="109"/>
        <v>0</v>
      </c>
      <c r="D158" s="19">
        <f t="shared" si="109"/>
        <v>0</v>
      </c>
      <c r="E158" s="19">
        <f t="shared" si="109"/>
        <v>0</v>
      </c>
      <c r="F158" s="19">
        <f>INT(VLOOKUP(Z158,主线配置!R:AF,14,FALSE)/VLOOKUP(1,映射表!B:C,2,FALSE)*VLOOKUP(X158,映射表!B:C,2,FALSE))</f>
        <v>5929891</v>
      </c>
      <c r="G158" s="19">
        <f>INT(VLOOKUP(Z158,主线配置!R:AF,12,FALSE)/VLOOKUP(1,映射表!B:C,2,FALSE)*VLOOKUP(X158,映射表!B:C,2,FALSE))</f>
        <v>59142</v>
      </c>
      <c r="H158" s="19">
        <f t="shared" si="89"/>
        <v>0</v>
      </c>
      <c r="I158" s="19">
        <f>INT(VLOOKUP(Z158,主线配置!R:AF,13,FALSE)/VLOOKUP(1,映射表!B:C,2,FALSE)*VLOOKUP(X158,映射表!B:C,2,FALSE))</f>
        <v>59142</v>
      </c>
      <c r="J158" s="19">
        <f t="shared" ref="J158:K158" si="117">J157</f>
        <v>0</v>
      </c>
      <c r="K158" s="19">
        <f t="shared" si="117"/>
        <v>100</v>
      </c>
      <c r="L158" s="19">
        <f t="shared" si="110"/>
        <v>0</v>
      </c>
      <c r="M158" s="19">
        <f t="shared" si="110"/>
        <v>0</v>
      </c>
      <c r="N158" s="19">
        <f t="shared" si="110"/>
        <v>95</v>
      </c>
      <c r="O158" s="19">
        <f t="shared" si="110"/>
        <v>0</v>
      </c>
      <c r="P158" s="19">
        <f t="shared" si="110"/>
        <v>0</v>
      </c>
      <c r="Q158" s="19">
        <f t="shared" si="110"/>
        <v>0</v>
      </c>
      <c r="R158" s="19">
        <f t="shared" si="110"/>
        <v>0</v>
      </c>
      <c r="S158" s="19">
        <f t="shared" si="110"/>
        <v>0</v>
      </c>
      <c r="T158" s="19">
        <f t="shared" si="110"/>
        <v>0</v>
      </c>
      <c r="U158" s="19">
        <f t="shared" si="110"/>
        <v>0</v>
      </c>
      <c r="V158" s="19">
        <f t="shared" si="110"/>
        <v>0</v>
      </c>
      <c r="W158" s="19">
        <f>VLOOKUP(Z158,主线配置!F:G,2,FALSE)</f>
        <v>3010002</v>
      </c>
      <c r="X158" s="19">
        <f t="shared" si="77"/>
        <v>54</v>
      </c>
      <c r="Y158" s="11" t="str">
        <f>VLOOKUP(Z158,主线配置!H:I,2,FALSE)</f>
        <v>法老王</v>
      </c>
      <c r="Z158" s="11">
        <f t="shared" si="78"/>
        <v>2</v>
      </c>
      <c r="AA158" s="11">
        <v>54</v>
      </c>
    </row>
    <row r="159" spans="1:27" s="11" customFormat="1" x14ac:dyDescent="0.15">
      <c r="A159" s="19">
        <f t="shared" si="91"/>
        <v>3010155</v>
      </c>
      <c r="B159" s="19">
        <f t="shared" si="109"/>
        <v>0</v>
      </c>
      <c r="C159" s="19">
        <f t="shared" si="109"/>
        <v>0</v>
      </c>
      <c r="D159" s="19">
        <f t="shared" si="109"/>
        <v>0</v>
      </c>
      <c r="E159" s="19">
        <f t="shared" si="109"/>
        <v>0</v>
      </c>
      <c r="F159" s="19">
        <f>INT(VLOOKUP(Z159,主线配置!R:AF,14,FALSE)/VLOOKUP(1,映射表!B:C,2,FALSE)*VLOOKUP(X159,映射表!B:C,2,FALSE))</f>
        <v>6365602</v>
      </c>
      <c r="G159" s="19">
        <f>INT(VLOOKUP(Z159,主线配置!R:AF,12,FALSE)/VLOOKUP(1,映射表!B:C,2,FALSE)*VLOOKUP(X159,映射表!B:C,2,FALSE))</f>
        <v>63488</v>
      </c>
      <c r="H159" s="19">
        <f t="shared" si="89"/>
        <v>0</v>
      </c>
      <c r="I159" s="19">
        <f>INT(VLOOKUP(Z159,主线配置!R:AF,13,FALSE)/VLOOKUP(1,映射表!B:C,2,FALSE)*VLOOKUP(X159,映射表!B:C,2,FALSE))</f>
        <v>63488</v>
      </c>
      <c r="J159" s="19">
        <f t="shared" ref="J159:K159" si="118">J158</f>
        <v>0</v>
      </c>
      <c r="K159" s="19">
        <f t="shared" si="118"/>
        <v>100</v>
      </c>
      <c r="L159" s="19">
        <f t="shared" si="110"/>
        <v>0</v>
      </c>
      <c r="M159" s="19">
        <f t="shared" si="110"/>
        <v>0</v>
      </c>
      <c r="N159" s="19">
        <f t="shared" si="110"/>
        <v>95</v>
      </c>
      <c r="O159" s="19">
        <f t="shared" si="110"/>
        <v>0</v>
      </c>
      <c r="P159" s="19">
        <f t="shared" si="110"/>
        <v>0</v>
      </c>
      <c r="Q159" s="19">
        <f t="shared" si="110"/>
        <v>0</v>
      </c>
      <c r="R159" s="19">
        <f t="shared" si="110"/>
        <v>0</v>
      </c>
      <c r="S159" s="19">
        <f t="shared" si="110"/>
        <v>0</v>
      </c>
      <c r="T159" s="19">
        <f t="shared" si="110"/>
        <v>0</v>
      </c>
      <c r="U159" s="19">
        <f t="shared" si="110"/>
        <v>0</v>
      </c>
      <c r="V159" s="19">
        <f t="shared" si="110"/>
        <v>0</v>
      </c>
      <c r="W159" s="19">
        <f>VLOOKUP(Z159,主线配置!F:G,2,FALSE)</f>
        <v>3010002</v>
      </c>
      <c r="X159" s="19">
        <f t="shared" si="77"/>
        <v>55</v>
      </c>
      <c r="Y159" s="11" t="str">
        <f>VLOOKUP(Z159,主线配置!H:I,2,FALSE)</f>
        <v>法老王</v>
      </c>
      <c r="Z159" s="11">
        <f t="shared" si="78"/>
        <v>2</v>
      </c>
      <c r="AA159" s="11">
        <v>55</v>
      </c>
    </row>
    <row r="160" spans="1:27" s="11" customFormat="1" x14ac:dyDescent="0.15">
      <c r="A160" s="19">
        <f t="shared" si="91"/>
        <v>3010156</v>
      </c>
      <c r="B160" s="19">
        <f t="shared" si="109"/>
        <v>0</v>
      </c>
      <c r="C160" s="19">
        <f t="shared" si="109"/>
        <v>0</v>
      </c>
      <c r="D160" s="19">
        <f t="shared" si="109"/>
        <v>0</v>
      </c>
      <c r="E160" s="19">
        <f t="shared" si="109"/>
        <v>0</v>
      </c>
      <c r="F160" s="19">
        <f>INT(VLOOKUP(Z160,主线配置!R:AF,14,FALSE)/VLOOKUP(1,映射表!B:C,2,FALSE)*VLOOKUP(X160,映射表!B:C,2,FALSE))</f>
        <v>6832685</v>
      </c>
      <c r="G160" s="19">
        <f>INT(VLOOKUP(Z160,主线配置!R:AF,12,FALSE)/VLOOKUP(1,映射表!B:C,2,FALSE)*VLOOKUP(X160,映射表!B:C,2,FALSE))</f>
        <v>68147</v>
      </c>
      <c r="H160" s="19">
        <f t="shared" si="89"/>
        <v>0</v>
      </c>
      <c r="I160" s="19">
        <f>INT(VLOOKUP(Z160,主线配置!R:AF,13,FALSE)/VLOOKUP(1,映射表!B:C,2,FALSE)*VLOOKUP(X160,映射表!B:C,2,FALSE))</f>
        <v>68147</v>
      </c>
      <c r="J160" s="19">
        <f t="shared" ref="J160:K160" si="119">J159</f>
        <v>0</v>
      </c>
      <c r="K160" s="19">
        <f t="shared" si="119"/>
        <v>100</v>
      </c>
      <c r="L160" s="19">
        <f t="shared" si="110"/>
        <v>0</v>
      </c>
      <c r="M160" s="19">
        <f t="shared" si="110"/>
        <v>0</v>
      </c>
      <c r="N160" s="19">
        <f t="shared" si="110"/>
        <v>95</v>
      </c>
      <c r="O160" s="19">
        <f t="shared" si="110"/>
        <v>0</v>
      </c>
      <c r="P160" s="19">
        <f t="shared" si="110"/>
        <v>0</v>
      </c>
      <c r="Q160" s="19">
        <f t="shared" si="110"/>
        <v>0</v>
      </c>
      <c r="R160" s="19">
        <f t="shared" si="110"/>
        <v>0</v>
      </c>
      <c r="S160" s="19">
        <f t="shared" si="110"/>
        <v>0</v>
      </c>
      <c r="T160" s="19">
        <f t="shared" si="110"/>
        <v>0</v>
      </c>
      <c r="U160" s="19">
        <f t="shared" si="110"/>
        <v>0</v>
      </c>
      <c r="V160" s="19">
        <f t="shared" si="110"/>
        <v>0</v>
      </c>
      <c r="W160" s="19">
        <f>VLOOKUP(Z160,主线配置!F:G,2,FALSE)</f>
        <v>3010002</v>
      </c>
      <c r="X160" s="19">
        <f t="shared" si="77"/>
        <v>56</v>
      </c>
      <c r="Y160" s="11" t="str">
        <f>VLOOKUP(Z160,主线配置!H:I,2,FALSE)</f>
        <v>法老王</v>
      </c>
      <c r="Z160" s="11">
        <f t="shared" si="78"/>
        <v>2</v>
      </c>
      <c r="AA160" s="11">
        <v>56</v>
      </c>
    </row>
    <row r="161" spans="1:27" s="11" customFormat="1" x14ac:dyDescent="0.15">
      <c r="A161" s="19">
        <f t="shared" si="91"/>
        <v>3010157</v>
      </c>
      <c r="B161" s="19">
        <f t="shared" si="109"/>
        <v>0</v>
      </c>
      <c r="C161" s="19">
        <f t="shared" si="109"/>
        <v>0</v>
      </c>
      <c r="D161" s="19">
        <f t="shared" si="109"/>
        <v>0</v>
      </c>
      <c r="E161" s="19">
        <f t="shared" si="109"/>
        <v>0</v>
      </c>
      <c r="F161" s="19">
        <f>INT(VLOOKUP(Z161,主线配置!R:AF,14,FALSE)/VLOOKUP(1,映射表!B:C,2,FALSE)*VLOOKUP(X161,映射表!B:C,2,FALSE))</f>
        <v>7333398</v>
      </c>
      <c r="G161" s="19">
        <f>INT(VLOOKUP(Z161,主线配置!R:AF,12,FALSE)/VLOOKUP(1,映射表!B:C,2,FALSE)*VLOOKUP(X161,映射表!B:C,2,FALSE))</f>
        <v>73141</v>
      </c>
      <c r="H161" s="19">
        <f t="shared" si="89"/>
        <v>0</v>
      </c>
      <c r="I161" s="19">
        <f>INT(VLOOKUP(Z161,主线配置!R:AF,13,FALSE)/VLOOKUP(1,映射表!B:C,2,FALSE)*VLOOKUP(X161,映射表!B:C,2,FALSE))</f>
        <v>73141</v>
      </c>
      <c r="J161" s="19">
        <f t="shared" ref="J161:K161" si="120">J160</f>
        <v>0</v>
      </c>
      <c r="K161" s="19">
        <f t="shared" si="120"/>
        <v>100</v>
      </c>
      <c r="L161" s="19">
        <f t="shared" si="110"/>
        <v>0</v>
      </c>
      <c r="M161" s="19">
        <f t="shared" si="110"/>
        <v>0</v>
      </c>
      <c r="N161" s="19">
        <f t="shared" si="110"/>
        <v>95</v>
      </c>
      <c r="O161" s="19">
        <f t="shared" si="110"/>
        <v>0</v>
      </c>
      <c r="P161" s="19">
        <f t="shared" si="110"/>
        <v>0</v>
      </c>
      <c r="Q161" s="19">
        <f t="shared" si="110"/>
        <v>0</v>
      </c>
      <c r="R161" s="19">
        <f t="shared" si="110"/>
        <v>0</v>
      </c>
      <c r="S161" s="19">
        <f t="shared" si="110"/>
        <v>0</v>
      </c>
      <c r="T161" s="19">
        <f t="shared" si="110"/>
        <v>0</v>
      </c>
      <c r="U161" s="19">
        <f t="shared" si="110"/>
        <v>0</v>
      </c>
      <c r="V161" s="19">
        <f t="shared" si="110"/>
        <v>0</v>
      </c>
      <c r="W161" s="19">
        <f>VLOOKUP(Z161,主线配置!F:G,2,FALSE)</f>
        <v>3010002</v>
      </c>
      <c r="X161" s="19">
        <f t="shared" si="77"/>
        <v>57</v>
      </c>
      <c r="Y161" s="11" t="str">
        <f>VLOOKUP(Z161,主线配置!H:I,2,FALSE)</f>
        <v>法老王</v>
      </c>
      <c r="Z161" s="11">
        <f t="shared" si="78"/>
        <v>2</v>
      </c>
      <c r="AA161" s="11">
        <v>57</v>
      </c>
    </row>
    <row r="162" spans="1:27" s="11" customFormat="1" x14ac:dyDescent="0.15">
      <c r="A162" s="19">
        <f t="shared" si="91"/>
        <v>3010158</v>
      </c>
      <c r="B162" s="19">
        <f t="shared" si="109"/>
        <v>0</v>
      </c>
      <c r="C162" s="19">
        <f t="shared" si="109"/>
        <v>0</v>
      </c>
      <c r="D162" s="19">
        <f t="shared" si="109"/>
        <v>0</v>
      </c>
      <c r="E162" s="19">
        <f t="shared" si="109"/>
        <v>0</v>
      </c>
      <c r="F162" s="19">
        <f>INT(VLOOKUP(Z162,主线配置!R:AF,14,FALSE)/VLOOKUP(1,映射表!B:C,2,FALSE)*VLOOKUP(X162,映射表!B:C,2,FALSE))</f>
        <v>7870162</v>
      </c>
      <c r="G162" s="19">
        <f>INT(VLOOKUP(Z162,主线配置!R:AF,12,FALSE)/VLOOKUP(1,映射表!B:C,2,FALSE)*VLOOKUP(X162,映射表!B:C,2,FALSE))</f>
        <v>78494</v>
      </c>
      <c r="H162" s="19">
        <f t="shared" si="89"/>
        <v>0</v>
      </c>
      <c r="I162" s="19">
        <f>INT(VLOOKUP(Z162,主线配置!R:AF,13,FALSE)/VLOOKUP(1,映射表!B:C,2,FALSE)*VLOOKUP(X162,映射表!B:C,2,FALSE))</f>
        <v>78494</v>
      </c>
      <c r="J162" s="19">
        <f t="shared" ref="J162:K162" si="121">J161</f>
        <v>0</v>
      </c>
      <c r="K162" s="19">
        <f t="shared" si="121"/>
        <v>100</v>
      </c>
      <c r="L162" s="19">
        <f t="shared" si="110"/>
        <v>0</v>
      </c>
      <c r="M162" s="19">
        <f t="shared" si="110"/>
        <v>0</v>
      </c>
      <c r="N162" s="19">
        <f t="shared" si="110"/>
        <v>95</v>
      </c>
      <c r="O162" s="19">
        <f t="shared" si="110"/>
        <v>0</v>
      </c>
      <c r="P162" s="19">
        <f t="shared" si="110"/>
        <v>0</v>
      </c>
      <c r="Q162" s="19">
        <f t="shared" si="110"/>
        <v>0</v>
      </c>
      <c r="R162" s="19">
        <f t="shared" si="110"/>
        <v>0</v>
      </c>
      <c r="S162" s="19">
        <f t="shared" si="110"/>
        <v>0</v>
      </c>
      <c r="T162" s="19">
        <f t="shared" si="110"/>
        <v>0</v>
      </c>
      <c r="U162" s="19">
        <f t="shared" si="110"/>
        <v>0</v>
      </c>
      <c r="V162" s="19">
        <f t="shared" si="110"/>
        <v>0</v>
      </c>
      <c r="W162" s="19">
        <f>VLOOKUP(Z162,主线配置!F:G,2,FALSE)</f>
        <v>3010002</v>
      </c>
      <c r="X162" s="19">
        <f t="shared" si="77"/>
        <v>58</v>
      </c>
      <c r="Y162" s="11" t="str">
        <f>VLOOKUP(Z162,主线配置!H:I,2,FALSE)</f>
        <v>法老王</v>
      </c>
      <c r="Z162" s="11">
        <f t="shared" si="78"/>
        <v>2</v>
      </c>
      <c r="AA162" s="11">
        <v>58</v>
      </c>
    </row>
    <row r="163" spans="1:27" s="11" customFormat="1" x14ac:dyDescent="0.15">
      <c r="A163" s="19">
        <f t="shared" si="91"/>
        <v>3010159</v>
      </c>
      <c r="B163" s="19">
        <f t="shared" si="109"/>
        <v>0</v>
      </c>
      <c r="C163" s="19">
        <f t="shared" si="109"/>
        <v>0</v>
      </c>
      <c r="D163" s="19">
        <f t="shared" si="109"/>
        <v>0</v>
      </c>
      <c r="E163" s="19">
        <f t="shared" si="109"/>
        <v>0</v>
      </c>
      <c r="F163" s="19">
        <f>INT(VLOOKUP(Z163,主线配置!R:AF,14,FALSE)/VLOOKUP(1,映射表!B:C,2,FALSE)*VLOOKUP(X163,映射表!B:C,2,FALSE))</f>
        <v>8445573</v>
      </c>
      <c r="G163" s="19">
        <f>INT(VLOOKUP(Z163,主线配置!R:AF,12,FALSE)/VLOOKUP(1,映射表!B:C,2,FALSE)*VLOOKUP(X163,映射表!B:C,2,FALSE))</f>
        <v>84233</v>
      </c>
      <c r="H163" s="19">
        <f t="shared" si="89"/>
        <v>0</v>
      </c>
      <c r="I163" s="19">
        <f>INT(VLOOKUP(Z163,主线配置!R:AF,13,FALSE)/VLOOKUP(1,映射表!B:C,2,FALSE)*VLOOKUP(X163,映射表!B:C,2,FALSE))</f>
        <v>84233</v>
      </c>
      <c r="J163" s="19">
        <f t="shared" ref="J163:K163" si="122">J162</f>
        <v>0</v>
      </c>
      <c r="K163" s="19">
        <f t="shared" si="122"/>
        <v>100</v>
      </c>
      <c r="L163" s="19">
        <f t="shared" si="110"/>
        <v>0</v>
      </c>
      <c r="M163" s="19">
        <f t="shared" si="110"/>
        <v>0</v>
      </c>
      <c r="N163" s="19">
        <f t="shared" si="110"/>
        <v>95</v>
      </c>
      <c r="O163" s="19">
        <f t="shared" si="110"/>
        <v>0</v>
      </c>
      <c r="P163" s="19">
        <f t="shared" si="110"/>
        <v>0</v>
      </c>
      <c r="Q163" s="19">
        <f t="shared" si="110"/>
        <v>0</v>
      </c>
      <c r="R163" s="19">
        <f t="shared" si="110"/>
        <v>0</v>
      </c>
      <c r="S163" s="19">
        <f t="shared" si="110"/>
        <v>0</v>
      </c>
      <c r="T163" s="19">
        <f t="shared" si="110"/>
        <v>0</v>
      </c>
      <c r="U163" s="19">
        <f t="shared" si="110"/>
        <v>0</v>
      </c>
      <c r="V163" s="19">
        <f t="shared" si="110"/>
        <v>0</v>
      </c>
      <c r="W163" s="19">
        <f>VLOOKUP(Z163,主线配置!F:G,2,FALSE)</f>
        <v>3010002</v>
      </c>
      <c r="X163" s="19">
        <f t="shared" si="77"/>
        <v>59</v>
      </c>
      <c r="Y163" s="11" t="str">
        <f>VLOOKUP(Z163,主线配置!H:I,2,FALSE)</f>
        <v>法老王</v>
      </c>
      <c r="Z163" s="11">
        <f t="shared" si="78"/>
        <v>2</v>
      </c>
      <c r="AA163" s="11">
        <v>59</v>
      </c>
    </row>
    <row r="164" spans="1:27" s="11" customFormat="1" x14ac:dyDescent="0.15">
      <c r="A164" s="19">
        <f t="shared" si="91"/>
        <v>3010160</v>
      </c>
      <c r="B164" s="19">
        <f t="shared" si="109"/>
        <v>0</v>
      </c>
      <c r="C164" s="19">
        <f t="shared" si="109"/>
        <v>0</v>
      </c>
      <c r="D164" s="19">
        <f t="shared" si="109"/>
        <v>0</v>
      </c>
      <c r="E164" s="19">
        <f t="shared" si="109"/>
        <v>0</v>
      </c>
      <c r="F164" s="19">
        <f>INT(VLOOKUP(Z164,主线配置!R:AF,14,FALSE)/VLOOKUP(1,映射表!B:C,2,FALSE)*VLOOKUP(X164,映射表!B:C,2,FALSE))</f>
        <v>9062414</v>
      </c>
      <c r="G164" s="19">
        <f>INT(VLOOKUP(Z164,主线配置!R:AF,12,FALSE)/VLOOKUP(1,映射表!B:C,2,FALSE)*VLOOKUP(X164,映射表!B:C,2,FALSE))</f>
        <v>90385</v>
      </c>
      <c r="H164" s="19">
        <f t="shared" si="89"/>
        <v>0</v>
      </c>
      <c r="I164" s="19">
        <f>INT(VLOOKUP(Z164,主线配置!R:AF,13,FALSE)/VLOOKUP(1,映射表!B:C,2,FALSE)*VLOOKUP(X164,映射表!B:C,2,FALSE))</f>
        <v>90385</v>
      </c>
      <c r="J164" s="19">
        <f t="shared" ref="J164:K164" si="123">J163</f>
        <v>0</v>
      </c>
      <c r="K164" s="19">
        <f t="shared" si="123"/>
        <v>100</v>
      </c>
      <c r="L164" s="19">
        <f t="shared" si="110"/>
        <v>0</v>
      </c>
      <c r="M164" s="19">
        <f t="shared" si="110"/>
        <v>0</v>
      </c>
      <c r="N164" s="19">
        <f t="shared" si="110"/>
        <v>95</v>
      </c>
      <c r="O164" s="19">
        <f t="shared" si="110"/>
        <v>0</v>
      </c>
      <c r="P164" s="19">
        <f t="shared" si="110"/>
        <v>0</v>
      </c>
      <c r="Q164" s="19">
        <f t="shared" si="110"/>
        <v>0</v>
      </c>
      <c r="R164" s="19">
        <f t="shared" si="110"/>
        <v>0</v>
      </c>
      <c r="S164" s="19">
        <f t="shared" si="110"/>
        <v>0</v>
      </c>
      <c r="T164" s="19">
        <f t="shared" si="110"/>
        <v>0</v>
      </c>
      <c r="U164" s="19">
        <f t="shared" si="110"/>
        <v>0</v>
      </c>
      <c r="V164" s="19">
        <f t="shared" si="110"/>
        <v>0</v>
      </c>
      <c r="W164" s="19">
        <f>VLOOKUP(Z164,主线配置!F:G,2,FALSE)</f>
        <v>3010002</v>
      </c>
      <c r="X164" s="19">
        <f t="shared" si="77"/>
        <v>60</v>
      </c>
      <c r="Y164" s="11" t="str">
        <f>VLOOKUP(Z164,主线配置!H:I,2,FALSE)</f>
        <v>法老王</v>
      </c>
      <c r="Z164" s="11">
        <f t="shared" si="78"/>
        <v>2</v>
      </c>
      <c r="AA164" s="11">
        <v>60</v>
      </c>
    </row>
    <row r="165" spans="1:27" s="11" customFormat="1" x14ac:dyDescent="0.15">
      <c r="A165" s="19">
        <f t="shared" si="91"/>
        <v>3010161</v>
      </c>
      <c r="B165" s="19">
        <f t="shared" si="109"/>
        <v>0</v>
      </c>
      <c r="C165" s="19">
        <f t="shared" si="109"/>
        <v>0</v>
      </c>
      <c r="D165" s="19">
        <f t="shared" si="109"/>
        <v>0</v>
      </c>
      <c r="E165" s="19">
        <f t="shared" si="109"/>
        <v>0</v>
      </c>
      <c r="F165" s="19">
        <f>INT(VLOOKUP(Z165,主线配置!R:AF,14,FALSE)/VLOOKUP(1,映射表!B:C,2,FALSE)*VLOOKUP(X165,映射表!B:C,2,FALSE))</f>
        <v>9723667</v>
      </c>
      <c r="G165" s="19">
        <f>INT(VLOOKUP(Z165,主线配置!R:AF,12,FALSE)/VLOOKUP(1,映射表!B:C,2,FALSE)*VLOOKUP(X165,映射表!B:C,2,FALSE))</f>
        <v>96980</v>
      </c>
      <c r="H165" s="19">
        <f t="shared" si="89"/>
        <v>0</v>
      </c>
      <c r="I165" s="19">
        <f>INT(VLOOKUP(Z165,主线配置!R:AF,13,FALSE)/VLOOKUP(1,映射表!B:C,2,FALSE)*VLOOKUP(X165,映射表!B:C,2,FALSE))</f>
        <v>96980</v>
      </c>
      <c r="J165" s="19">
        <f t="shared" ref="J165:K165" si="124">J164</f>
        <v>0</v>
      </c>
      <c r="K165" s="19">
        <f t="shared" si="124"/>
        <v>100</v>
      </c>
      <c r="L165" s="19">
        <f t="shared" si="110"/>
        <v>0</v>
      </c>
      <c r="M165" s="19">
        <f t="shared" si="110"/>
        <v>0</v>
      </c>
      <c r="N165" s="19">
        <f t="shared" si="110"/>
        <v>95</v>
      </c>
      <c r="O165" s="19">
        <f t="shared" si="110"/>
        <v>0</v>
      </c>
      <c r="P165" s="19">
        <f t="shared" si="110"/>
        <v>0</v>
      </c>
      <c r="Q165" s="19">
        <f t="shared" si="110"/>
        <v>0</v>
      </c>
      <c r="R165" s="19">
        <f t="shared" si="110"/>
        <v>0</v>
      </c>
      <c r="S165" s="19">
        <f t="shared" si="110"/>
        <v>0</v>
      </c>
      <c r="T165" s="19">
        <f t="shared" si="110"/>
        <v>0</v>
      </c>
      <c r="U165" s="19">
        <f t="shared" si="110"/>
        <v>0</v>
      </c>
      <c r="V165" s="19">
        <f t="shared" si="110"/>
        <v>0</v>
      </c>
      <c r="W165" s="19">
        <f>VLOOKUP(Z165,主线配置!F:G,2,FALSE)</f>
        <v>3010002</v>
      </c>
      <c r="X165" s="19">
        <f t="shared" si="77"/>
        <v>61</v>
      </c>
      <c r="Y165" s="11" t="str">
        <f>VLOOKUP(Z165,主线配置!H:I,2,FALSE)</f>
        <v>法老王</v>
      </c>
      <c r="Z165" s="11">
        <f t="shared" si="78"/>
        <v>2</v>
      </c>
      <c r="AA165" s="11">
        <v>61</v>
      </c>
    </row>
    <row r="166" spans="1:27" s="11" customFormat="1" x14ac:dyDescent="0.15">
      <c r="A166" s="19">
        <f t="shared" si="91"/>
        <v>3010162</v>
      </c>
      <c r="B166" s="19">
        <f t="shared" si="109"/>
        <v>0</v>
      </c>
      <c r="C166" s="19">
        <f t="shared" si="109"/>
        <v>0</v>
      </c>
      <c r="D166" s="19">
        <f t="shared" si="109"/>
        <v>0</v>
      </c>
      <c r="E166" s="19">
        <f t="shared" si="109"/>
        <v>0</v>
      </c>
      <c r="F166" s="19">
        <f>INT(VLOOKUP(Z166,主线配置!R:AF,14,FALSE)/VLOOKUP(1,映射表!B:C,2,FALSE)*VLOOKUP(X166,映射表!B:C,2,FALSE))</f>
        <v>10432530</v>
      </c>
      <c r="G166" s="19">
        <f>INT(VLOOKUP(Z166,主线配置!R:AF,12,FALSE)/VLOOKUP(1,映射表!B:C,2,FALSE)*VLOOKUP(X166,映射表!B:C,2,FALSE))</f>
        <v>104050</v>
      </c>
      <c r="H166" s="19">
        <f t="shared" si="89"/>
        <v>0</v>
      </c>
      <c r="I166" s="19">
        <f>INT(VLOOKUP(Z166,主线配置!R:AF,13,FALSE)/VLOOKUP(1,映射表!B:C,2,FALSE)*VLOOKUP(X166,映射表!B:C,2,FALSE))</f>
        <v>104050</v>
      </c>
      <c r="J166" s="19">
        <f t="shared" ref="J166:K166" si="125">J165</f>
        <v>0</v>
      </c>
      <c r="K166" s="19">
        <f t="shared" si="125"/>
        <v>100</v>
      </c>
      <c r="L166" s="19">
        <f t="shared" si="110"/>
        <v>0</v>
      </c>
      <c r="M166" s="19">
        <f t="shared" si="110"/>
        <v>0</v>
      </c>
      <c r="N166" s="19">
        <f t="shared" si="110"/>
        <v>95</v>
      </c>
      <c r="O166" s="19">
        <f t="shared" si="110"/>
        <v>0</v>
      </c>
      <c r="P166" s="19">
        <f t="shared" si="110"/>
        <v>0</v>
      </c>
      <c r="Q166" s="19">
        <f t="shared" si="110"/>
        <v>0</v>
      </c>
      <c r="R166" s="19">
        <f t="shared" si="110"/>
        <v>0</v>
      </c>
      <c r="S166" s="19">
        <f t="shared" si="110"/>
        <v>0</v>
      </c>
      <c r="T166" s="19">
        <f t="shared" si="110"/>
        <v>0</v>
      </c>
      <c r="U166" s="19">
        <f t="shared" si="110"/>
        <v>0</v>
      </c>
      <c r="V166" s="19">
        <f t="shared" si="110"/>
        <v>0</v>
      </c>
      <c r="W166" s="19">
        <f>VLOOKUP(Z166,主线配置!F:G,2,FALSE)</f>
        <v>3010002</v>
      </c>
      <c r="X166" s="19">
        <f t="shared" si="77"/>
        <v>62</v>
      </c>
      <c r="Y166" s="11" t="str">
        <f>VLOOKUP(Z166,主线配置!H:I,2,FALSE)</f>
        <v>法老王</v>
      </c>
      <c r="Z166" s="11">
        <f t="shared" si="78"/>
        <v>2</v>
      </c>
      <c r="AA166" s="11">
        <v>62</v>
      </c>
    </row>
    <row r="167" spans="1:27" s="11" customFormat="1" x14ac:dyDescent="0.15">
      <c r="A167" s="19">
        <f t="shared" si="91"/>
        <v>3010163</v>
      </c>
      <c r="B167" s="19">
        <f t="shared" ref="B167:E182" si="126">B166</f>
        <v>0</v>
      </c>
      <c r="C167" s="19">
        <f t="shared" si="126"/>
        <v>0</v>
      </c>
      <c r="D167" s="19">
        <f t="shared" si="126"/>
        <v>0</v>
      </c>
      <c r="E167" s="19">
        <f t="shared" si="126"/>
        <v>0</v>
      </c>
      <c r="F167" s="19">
        <f>INT(VLOOKUP(Z167,主线配置!R:AF,14,FALSE)/VLOOKUP(1,映射表!B:C,2,FALSE)*VLOOKUP(X167,映射表!B:C,2,FALSE))</f>
        <v>11192432</v>
      </c>
      <c r="G167" s="19">
        <f>INT(VLOOKUP(Z167,主线配置!R:AF,12,FALSE)/VLOOKUP(1,映射表!B:C,2,FALSE)*VLOOKUP(X167,映射表!B:C,2,FALSE))</f>
        <v>111629</v>
      </c>
      <c r="H167" s="19">
        <f t="shared" si="89"/>
        <v>0</v>
      </c>
      <c r="I167" s="19">
        <f>INT(VLOOKUP(Z167,主线配置!R:AF,13,FALSE)/VLOOKUP(1,映射表!B:C,2,FALSE)*VLOOKUP(X167,映射表!B:C,2,FALSE))</f>
        <v>111629</v>
      </c>
      <c r="J167" s="19">
        <f t="shared" ref="J167:V182" si="127">J166</f>
        <v>0</v>
      </c>
      <c r="K167" s="19">
        <f t="shared" si="127"/>
        <v>100</v>
      </c>
      <c r="L167" s="19">
        <f t="shared" si="127"/>
        <v>0</v>
      </c>
      <c r="M167" s="19">
        <f t="shared" si="127"/>
        <v>0</v>
      </c>
      <c r="N167" s="19">
        <f t="shared" si="127"/>
        <v>95</v>
      </c>
      <c r="O167" s="19">
        <f t="shared" si="127"/>
        <v>0</v>
      </c>
      <c r="P167" s="19">
        <f t="shared" si="127"/>
        <v>0</v>
      </c>
      <c r="Q167" s="19">
        <f t="shared" si="127"/>
        <v>0</v>
      </c>
      <c r="R167" s="19">
        <f t="shared" si="127"/>
        <v>0</v>
      </c>
      <c r="S167" s="19">
        <f t="shared" si="127"/>
        <v>0</v>
      </c>
      <c r="T167" s="19">
        <f t="shared" si="127"/>
        <v>0</v>
      </c>
      <c r="U167" s="19">
        <f t="shared" si="127"/>
        <v>0</v>
      </c>
      <c r="V167" s="19">
        <f t="shared" si="127"/>
        <v>0</v>
      </c>
      <c r="W167" s="19">
        <f>VLOOKUP(Z167,主线配置!F:G,2,FALSE)</f>
        <v>3010002</v>
      </c>
      <c r="X167" s="19">
        <f t="shared" si="77"/>
        <v>63</v>
      </c>
      <c r="Y167" s="11" t="str">
        <f>VLOOKUP(Z167,主线配置!H:I,2,FALSE)</f>
        <v>法老王</v>
      </c>
      <c r="Z167" s="11">
        <f t="shared" si="78"/>
        <v>2</v>
      </c>
      <c r="AA167" s="11">
        <v>63</v>
      </c>
    </row>
    <row r="168" spans="1:27" s="11" customFormat="1" x14ac:dyDescent="0.15">
      <c r="A168" s="19">
        <f t="shared" si="91"/>
        <v>3010164</v>
      </c>
      <c r="B168" s="19">
        <f t="shared" si="126"/>
        <v>0</v>
      </c>
      <c r="C168" s="19">
        <f t="shared" si="126"/>
        <v>0</v>
      </c>
      <c r="D168" s="19">
        <f t="shared" si="126"/>
        <v>0</v>
      </c>
      <c r="E168" s="19">
        <f t="shared" si="126"/>
        <v>0</v>
      </c>
      <c r="F168" s="19">
        <f>INT(VLOOKUP(Z168,主线配置!R:AF,14,FALSE)/VLOOKUP(1,映射表!B:C,2,FALSE)*VLOOKUP(X168,映射表!B:C,2,FALSE))</f>
        <v>12007046</v>
      </c>
      <c r="G168" s="19">
        <f>INT(VLOOKUP(Z168,主线配置!R:AF,12,FALSE)/VLOOKUP(1,映射表!B:C,2,FALSE)*VLOOKUP(X168,映射表!B:C,2,FALSE))</f>
        <v>119754</v>
      </c>
      <c r="H168" s="19">
        <f t="shared" si="89"/>
        <v>0</v>
      </c>
      <c r="I168" s="19">
        <f>INT(VLOOKUP(Z168,主线配置!R:AF,13,FALSE)/VLOOKUP(1,映射表!B:C,2,FALSE)*VLOOKUP(X168,映射表!B:C,2,FALSE))</f>
        <v>119754</v>
      </c>
      <c r="J168" s="19">
        <f t="shared" ref="J168:K168" si="128">J167</f>
        <v>0</v>
      </c>
      <c r="K168" s="19">
        <f t="shared" si="128"/>
        <v>100</v>
      </c>
      <c r="L168" s="19">
        <f t="shared" si="127"/>
        <v>0</v>
      </c>
      <c r="M168" s="19">
        <f t="shared" si="127"/>
        <v>0</v>
      </c>
      <c r="N168" s="19">
        <f t="shared" si="127"/>
        <v>95</v>
      </c>
      <c r="O168" s="19">
        <f t="shared" si="127"/>
        <v>0</v>
      </c>
      <c r="P168" s="19">
        <f t="shared" si="127"/>
        <v>0</v>
      </c>
      <c r="Q168" s="19">
        <f t="shared" si="127"/>
        <v>0</v>
      </c>
      <c r="R168" s="19">
        <f t="shared" si="127"/>
        <v>0</v>
      </c>
      <c r="S168" s="19">
        <f t="shared" si="127"/>
        <v>0</v>
      </c>
      <c r="T168" s="19">
        <f t="shared" si="127"/>
        <v>0</v>
      </c>
      <c r="U168" s="19">
        <f t="shared" si="127"/>
        <v>0</v>
      </c>
      <c r="V168" s="19">
        <f t="shared" si="127"/>
        <v>0</v>
      </c>
      <c r="W168" s="19">
        <f>VLOOKUP(Z168,主线配置!F:G,2,FALSE)</f>
        <v>3010002</v>
      </c>
      <c r="X168" s="19">
        <f t="shared" si="77"/>
        <v>64</v>
      </c>
      <c r="Y168" s="11" t="str">
        <f>VLOOKUP(Z168,主线配置!H:I,2,FALSE)</f>
        <v>法老王</v>
      </c>
      <c r="Z168" s="11">
        <f t="shared" si="78"/>
        <v>2</v>
      </c>
      <c r="AA168" s="11">
        <v>64</v>
      </c>
    </row>
    <row r="169" spans="1:27" s="11" customFormat="1" x14ac:dyDescent="0.15">
      <c r="A169" s="19">
        <f t="shared" si="91"/>
        <v>3010165</v>
      </c>
      <c r="B169" s="19">
        <f t="shared" si="126"/>
        <v>0</v>
      </c>
      <c r="C169" s="19">
        <f t="shared" si="126"/>
        <v>0</v>
      </c>
      <c r="D169" s="19">
        <f t="shared" si="126"/>
        <v>0</v>
      </c>
      <c r="E169" s="19">
        <f t="shared" si="126"/>
        <v>0</v>
      </c>
      <c r="F169" s="19">
        <f>INT(VLOOKUP(Z169,主线配置!R:AF,14,FALSE)/VLOOKUP(1,映射表!B:C,2,FALSE)*VLOOKUP(X169,映射表!B:C,2,FALSE))</f>
        <v>12880313</v>
      </c>
      <c r="G169" s="19">
        <f>INT(VLOOKUP(Z169,主线配置!R:AF,12,FALSE)/VLOOKUP(1,映射表!B:C,2,FALSE)*VLOOKUP(X169,映射表!B:C,2,FALSE))</f>
        <v>128464</v>
      </c>
      <c r="H169" s="19">
        <f t="shared" si="89"/>
        <v>0</v>
      </c>
      <c r="I169" s="19">
        <f>INT(VLOOKUP(Z169,主线配置!R:AF,13,FALSE)/VLOOKUP(1,映射表!B:C,2,FALSE)*VLOOKUP(X169,映射表!B:C,2,FALSE))</f>
        <v>128464</v>
      </c>
      <c r="J169" s="19">
        <f t="shared" ref="J169:K169" si="129">J168</f>
        <v>0</v>
      </c>
      <c r="K169" s="19">
        <f t="shared" si="129"/>
        <v>100</v>
      </c>
      <c r="L169" s="19">
        <f t="shared" si="127"/>
        <v>0</v>
      </c>
      <c r="M169" s="19">
        <f t="shared" si="127"/>
        <v>0</v>
      </c>
      <c r="N169" s="19">
        <f t="shared" si="127"/>
        <v>95</v>
      </c>
      <c r="O169" s="19">
        <f t="shared" si="127"/>
        <v>0</v>
      </c>
      <c r="P169" s="19">
        <f t="shared" si="127"/>
        <v>0</v>
      </c>
      <c r="Q169" s="19">
        <f t="shared" si="127"/>
        <v>0</v>
      </c>
      <c r="R169" s="19">
        <f t="shared" si="127"/>
        <v>0</v>
      </c>
      <c r="S169" s="19">
        <f t="shared" si="127"/>
        <v>0</v>
      </c>
      <c r="T169" s="19">
        <f t="shared" si="127"/>
        <v>0</v>
      </c>
      <c r="U169" s="19">
        <f t="shared" si="127"/>
        <v>0</v>
      </c>
      <c r="V169" s="19">
        <f t="shared" si="127"/>
        <v>0</v>
      </c>
      <c r="W169" s="19">
        <f>VLOOKUP(Z169,主线配置!F:G,2,FALSE)</f>
        <v>3010002</v>
      </c>
      <c r="X169" s="19">
        <f t="shared" si="77"/>
        <v>65</v>
      </c>
      <c r="Y169" s="11" t="str">
        <f>VLOOKUP(Z169,主线配置!H:I,2,FALSE)</f>
        <v>法老王</v>
      </c>
      <c r="Z169" s="11">
        <f t="shared" si="78"/>
        <v>2</v>
      </c>
      <c r="AA169" s="11">
        <v>65</v>
      </c>
    </row>
    <row r="170" spans="1:27" s="11" customFormat="1" x14ac:dyDescent="0.15">
      <c r="A170" s="19">
        <f t="shared" si="91"/>
        <v>3010166</v>
      </c>
      <c r="B170" s="19">
        <f t="shared" si="126"/>
        <v>0</v>
      </c>
      <c r="C170" s="19">
        <f t="shared" si="126"/>
        <v>0</v>
      </c>
      <c r="D170" s="19">
        <f t="shared" si="126"/>
        <v>0</v>
      </c>
      <c r="E170" s="19">
        <f t="shared" si="126"/>
        <v>0</v>
      </c>
      <c r="F170" s="19">
        <f>INT(VLOOKUP(Z170,主线配置!R:AF,14,FALSE)/VLOOKUP(1,映射表!B:C,2,FALSE)*VLOOKUP(X170,映射表!B:C,2,FALSE))</f>
        <v>13816455</v>
      </c>
      <c r="G170" s="19">
        <f>INT(VLOOKUP(Z170,主线配置!R:AF,12,FALSE)/VLOOKUP(1,映射表!B:C,2,FALSE)*VLOOKUP(X170,映射表!B:C,2,FALSE))</f>
        <v>137801</v>
      </c>
      <c r="H170" s="19">
        <f t="shared" si="89"/>
        <v>0</v>
      </c>
      <c r="I170" s="19">
        <f>INT(VLOOKUP(Z170,主线配置!R:AF,13,FALSE)/VLOOKUP(1,映射表!B:C,2,FALSE)*VLOOKUP(X170,映射表!B:C,2,FALSE))</f>
        <v>137801</v>
      </c>
      <c r="J170" s="19">
        <f t="shared" ref="J170:K170" si="130">J169</f>
        <v>0</v>
      </c>
      <c r="K170" s="19">
        <f t="shared" si="130"/>
        <v>100</v>
      </c>
      <c r="L170" s="19">
        <f t="shared" si="127"/>
        <v>0</v>
      </c>
      <c r="M170" s="19">
        <f t="shared" si="127"/>
        <v>0</v>
      </c>
      <c r="N170" s="19">
        <f t="shared" si="127"/>
        <v>95</v>
      </c>
      <c r="O170" s="19">
        <f t="shared" si="127"/>
        <v>0</v>
      </c>
      <c r="P170" s="19">
        <f t="shared" si="127"/>
        <v>0</v>
      </c>
      <c r="Q170" s="19">
        <f t="shared" si="127"/>
        <v>0</v>
      </c>
      <c r="R170" s="19">
        <f t="shared" si="127"/>
        <v>0</v>
      </c>
      <c r="S170" s="19">
        <f t="shared" si="127"/>
        <v>0</v>
      </c>
      <c r="T170" s="19">
        <f t="shared" si="127"/>
        <v>0</v>
      </c>
      <c r="U170" s="19">
        <f t="shared" si="127"/>
        <v>0</v>
      </c>
      <c r="V170" s="19">
        <f t="shared" si="127"/>
        <v>0</v>
      </c>
      <c r="W170" s="19">
        <f>VLOOKUP(Z170,主线配置!F:G,2,FALSE)</f>
        <v>3010002</v>
      </c>
      <c r="X170" s="19">
        <f t="shared" si="77"/>
        <v>66</v>
      </c>
      <c r="Y170" s="11" t="str">
        <f>VLOOKUP(Z170,主线配置!H:I,2,FALSE)</f>
        <v>法老王</v>
      </c>
      <c r="Z170" s="11">
        <f t="shared" si="78"/>
        <v>2</v>
      </c>
      <c r="AA170" s="11">
        <v>66</v>
      </c>
    </row>
    <row r="171" spans="1:27" s="11" customFormat="1" x14ac:dyDescent="0.15">
      <c r="A171" s="19">
        <f t="shared" si="91"/>
        <v>3010167</v>
      </c>
      <c r="B171" s="19">
        <f t="shared" si="126"/>
        <v>0</v>
      </c>
      <c r="C171" s="19">
        <f t="shared" si="126"/>
        <v>0</v>
      </c>
      <c r="D171" s="19">
        <f t="shared" si="126"/>
        <v>0</v>
      </c>
      <c r="E171" s="19">
        <f t="shared" si="126"/>
        <v>0</v>
      </c>
      <c r="F171" s="19">
        <f>INT(VLOOKUP(Z171,主线配置!R:AF,14,FALSE)/VLOOKUP(1,映射表!B:C,2,FALSE)*VLOOKUP(X171,映射表!B:C,2,FALSE))</f>
        <v>14819999</v>
      </c>
      <c r="G171" s="19">
        <f>INT(VLOOKUP(Z171,主线配置!R:AF,12,FALSE)/VLOOKUP(1,映射表!B:C,2,FALSE)*VLOOKUP(X171,映射表!B:C,2,FALSE))</f>
        <v>147810</v>
      </c>
      <c r="H171" s="19">
        <f t="shared" si="89"/>
        <v>0</v>
      </c>
      <c r="I171" s="19">
        <f>INT(VLOOKUP(Z171,主线配置!R:AF,13,FALSE)/VLOOKUP(1,映射表!B:C,2,FALSE)*VLOOKUP(X171,映射表!B:C,2,FALSE))</f>
        <v>147810</v>
      </c>
      <c r="J171" s="19">
        <f t="shared" ref="J171:K171" si="131">J170</f>
        <v>0</v>
      </c>
      <c r="K171" s="19">
        <f t="shared" si="131"/>
        <v>100</v>
      </c>
      <c r="L171" s="19">
        <f t="shared" si="127"/>
        <v>0</v>
      </c>
      <c r="M171" s="19">
        <f t="shared" si="127"/>
        <v>0</v>
      </c>
      <c r="N171" s="19">
        <f t="shared" si="127"/>
        <v>95</v>
      </c>
      <c r="O171" s="19">
        <f t="shared" si="127"/>
        <v>0</v>
      </c>
      <c r="P171" s="19">
        <f t="shared" si="127"/>
        <v>0</v>
      </c>
      <c r="Q171" s="19">
        <f t="shared" si="127"/>
        <v>0</v>
      </c>
      <c r="R171" s="19">
        <f t="shared" si="127"/>
        <v>0</v>
      </c>
      <c r="S171" s="19">
        <f t="shared" si="127"/>
        <v>0</v>
      </c>
      <c r="T171" s="19">
        <f t="shared" si="127"/>
        <v>0</v>
      </c>
      <c r="U171" s="19">
        <f t="shared" si="127"/>
        <v>0</v>
      </c>
      <c r="V171" s="19">
        <f t="shared" si="127"/>
        <v>0</v>
      </c>
      <c r="W171" s="19">
        <f>VLOOKUP(Z171,主线配置!F:G,2,FALSE)</f>
        <v>3010002</v>
      </c>
      <c r="X171" s="19">
        <f t="shared" si="77"/>
        <v>67</v>
      </c>
      <c r="Y171" s="11" t="str">
        <f>VLOOKUP(Z171,主线配置!H:I,2,FALSE)</f>
        <v>法老王</v>
      </c>
      <c r="Z171" s="11">
        <f t="shared" si="78"/>
        <v>2</v>
      </c>
      <c r="AA171" s="11">
        <v>67</v>
      </c>
    </row>
    <row r="172" spans="1:27" s="11" customFormat="1" x14ac:dyDescent="0.15">
      <c r="A172" s="19">
        <f t="shared" si="91"/>
        <v>3010168</v>
      </c>
      <c r="B172" s="19">
        <f t="shared" si="126"/>
        <v>0</v>
      </c>
      <c r="C172" s="19">
        <f t="shared" si="126"/>
        <v>0</v>
      </c>
      <c r="D172" s="19">
        <f t="shared" si="126"/>
        <v>0</v>
      </c>
      <c r="E172" s="19">
        <f t="shared" si="126"/>
        <v>0</v>
      </c>
      <c r="F172" s="19">
        <f>INT(VLOOKUP(Z172,主线配置!R:AF,14,FALSE)/VLOOKUP(1,映射表!B:C,2,FALSE)*VLOOKUP(X172,映射表!B:C,2,FALSE))</f>
        <v>15895798</v>
      </c>
      <c r="G172" s="19">
        <f>INT(VLOOKUP(Z172,主线配置!R:AF,12,FALSE)/VLOOKUP(1,映射表!B:C,2,FALSE)*VLOOKUP(X172,映射表!B:C,2,FALSE))</f>
        <v>158539</v>
      </c>
      <c r="H172" s="19">
        <f t="shared" si="89"/>
        <v>0</v>
      </c>
      <c r="I172" s="19">
        <f>INT(VLOOKUP(Z172,主线配置!R:AF,13,FALSE)/VLOOKUP(1,映射表!B:C,2,FALSE)*VLOOKUP(X172,映射表!B:C,2,FALSE))</f>
        <v>158539</v>
      </c>
      <c r="J172" s="19">
        <f t="shared" ref="J172:K172" si="132">J171</f>
        <v>0</v>
      </c>
      <c r="K172" s="19">
        <f t="shared" si="132"/>
        <v>100</v>
      </c>
      <c r="L172" s="19">
        <f t="shared" si="127"/>
        <v>0</v>
      </c>
      <c r="M172" s="19">
        <f t="shared" si="127"/>
        <v>0</v>
      </c>
      <c r="N172" s="19">
        <f t="shared" si="127"/>
        <v>95</v>
      </c>
      <c r="O172" s="19">
        <f t="shared" si="127"/>
        <v>0</v>
      </c>
      <c r="P172" s="19">
        <f t="shared" si="127"/>
        <v>0</v>
      </c>
      <c r="Q172" s="19">
        <f t="shared" si="127"/>
        <v>0</v>
      </c>
      <c r="R172" s="19">
        <f t="shared" si="127"/>
        <v>0</v>
      </c>
      <c r="S172" s="19">
        <f t="shared" si="127"/>
        <v>0</v>
      </c>
      <c r="T172" s="19">
        <f t="shared" si="127"/>
        <v>0</v>
      </c>
      <c r="U172" s="19">
        <f t="shared" si="127"/>
        <v>0</v>
      </c>
      <c r="V172" s="19">
        <f t="shared" si="127"/>
        <v>0</v>
      </c>
      <c r="W172" s="19">
        <f>VLOOKUP(Z172,主线配置!F:G,2,FALSE)</f>
        <v>3010002</v>
      </c>
      <c r="X172" s="19">
        <f t="shared" si="77"/>
        <v>68</v>
      </c>
      <c r="Y172" s="11" t="str">
        <f>VLOOKUP(Z172,主线配置!H:I,2,FALSE)</f>
        <v>法老王</v>
      </c>
      <c r="Z172" s="11">
        <f t="shared" si="78"/>
        <v>2</v>
      </c>
      <c r="AA172" s="11">
        <v>68</v>
      </c>
    </row>
    <row r="173" spans="1:27" s="11" customFormat="1" x14ac:dyDescent="0.15">
      <c r="A173" s="19">
        <f t="shared" si="91"/>
        <v>3010169</v>
      </c>
      <c r="B173" s="19">
        <f t="shared" si="126"/>
        <v>0</v>
      </c>
      <c r="C173" s="19">
        <f t="shared" si="126"/>
        <v>0</v>
      </c>
      <c r="D173" s="19">
        <f t="shared" si="126"/>
        <v>0</v>
      </c>
      <c r="E173" s="19">
        <f t="shared" si="126"/>
        <v>0</v>
      </c>
      <c r="F173" s="19">
        <f>INT(VLOOKUP(Z173,主线配置!R:AF,14,FALSE)/VLOOKUP(1,映射表!B:C,2,FALSE)*VLOOKUP(X173,映射表!B:C,2,FALSE))</f>
        <v>17049055</v>
      </c>
      <c r="G173" s="19">
        <f>INT(VLOOKUP(Z173,主线配置!R:AF,12,FALSE)/VLOOKUP(1,映射表!B:C,2,FALSE)*VLOOKUP(X173,映射表!B:C,2,FALSE))</f>
        <v>170042</v>
      </c>
      <c r="H173" s="19">
        <f t="shared" si="89"/>
        <v>0</v>
      </c>
      <c r="I173" s="19">
        <f>INT(VLOOKUP(Z173,主线配置!R:AF,13,FALSE)/VLOOKUP(1,映射表!B:C,2,FALSE)*VLOOKUP(X173,映射表!B:C,2,FALSE))</f>
        <v>170042</v>
      </c>
      <c r="J173" s="19">
        <f t="shared" ref="J173:K173" si="133">J172</f>
        <v>0</v>
      </c>
      <c r="K173" s="19">
        <f t="shared" si="133"/>
        <v>100</v>
      </c>
      <c r="L173" s="19">
        <f t="shared" si="127"/>
        <v>0</v>
      </c>
      <c r="M173" s="19">
        <f t="shared" si="127"/>
        <v>0</v>
      </c>
      <c r="N173" s="19">
        <f t="shared" si="127"/>
        <v>95</v>
      </c>
      <c r="O173" s="19">
        <f t="shared" si="127"/>
        <v>0</v>
      </c>
      <c r="P173" s="19">
        <f t="shared" si="127"/>
        <v>0</v>
      </c>
      <c r="Q173" s="19">
        <f t="shared" si="127"/>
        <v>0</v>
      </c>
      <c r="R173" s="19">
        <f t="shared" si="127"/>
        <v>0</v>
      </c>
      <c r="S173" s="19">
        <f t="shared" si="127"/>
        <v>0</v>
      </c>
      <c r="T173" s="19">
        <f t="shared" si="127"/>
        <v>0</v>
      </c>
      <c r="U173" s="19">
        <f t="shared" si="127"/>
        <v>0</v>
      </c>
      <c r="V173" s="19">
        <f t="shared" si="127"/>
        <v>0</v>
      </c>
      <c r="W173" s="19">
        <f>VLOOKUP(Z173,主线配置!F:G,2,FALSE)</f>
        <v>3010002</v>
      </c>
      <c r="X173" s="19">
        <f t="shared" si="77"/>
        <v>69</v>
      </c>
      <c r="Y173" s="11" t="str">
        <f>VLOOKUP(Z173,主线配置!H:I,2,FALSE)</f>
        <v>法老王</v>
      </c>
      <c r="Z173" s="11">
        <f t="shared" si="78"/>
        <v>2</v>
      </c>
      <c r="AA173" s="11">
        <v>69</v>
      </c>
    </row>
    <row r="174" spans="1:27" s="11" customFormat="1" x14ac:dyDescent="0.15">
      <c r="A174" s="19">
        <f t="shared" si="91"/>
        <v>3010170</v>
      </c>
      <c r="B174" s="19">
        <f t="shared" si="126"/>
        <v>0</v>
      </c>
      <c r="C174" s="19">
        <f t="shared" si="126"/>
        <v>0</v>
      </c>
      <c r="D174" s="19">
        <f t="shared" si="126"/>
        <v>0</v>
      </c>
      <c r="E174" s="19">
        <f t="shared" si="126"/>
        <v>0</v>
      </c>
      <c r="F174" s="19">
        <f>INT(VLOOKUP(Z174,主线配置!R:AF,14,FALSE)/VLOOKUP(1,映射表!B:C,2,FALSE)*VLOOKUP(X174,映射表!B:C,2,FALSE))</f>
        <v>18285346</v>
      </c>
      <c r="G174" s="19">
        <f>INT(VLOOKUP(Z174,主线配置!R:AF,12,FALSE)/VLOOKUP(1,映射表!B:C,2,FALSE)*VLOOKUP(X174,映射表!B:C,2,FALSE))</f>
        <v>182372</v>
      </c>
      <c r="H174" s="19">
        <f t="shared" si="89"/>
        <v>0</v>
      </c>
      <c r="I174" s="19">
        <f>INT(VLOOKUP(Z174,主线配置!R:AF,13,FALSE)/VLOOKUP(1,映射表!B:C,2,FALSE)*VLOOKUP(X174,映射表!B:C,2,FALSE))</f>
        <v>182372</v>
      </c>
      <c r="J174" s="19">
        <f t="shared" ref="J174:K174" si="134">J173</f>
        <v>0</v>
      </c>
      <c r="K174" s="19">
        <f t="shared" si="134"/>
        <v>100</v>
      </c>
      <c r="L174" s="19">
        <f t="shared" si="127"/>
        <v>0</v>
      </c>
      <c r="M174" s="19">
        <f t="shared" si="127"/>
        <v>0</v>
      </c>
      <c r="N174" s="19">
        <f t="shared" si="127"/>
        <v>95</v>
      </c>
      <c r="O174" s="19">
        <f t="shared" si="127"/>
        <v>0</v>
      </c>
      <c r="P174" s="19">
        <f t="shared" si="127"/>
        <v>0</v>
      </c>
      <c r="Q174" s="19">
        <f t="shared" si="127"/>
        <v>0</v>
      </c>
      <c r="R174" s="19">
        <f t="shared" si="127"/>
        <v>0</v>
      </c>
      <c r="S174" s="19">
        <f t="shared" si="127"/>
        <v>0</v>
      </c>
      <c r="T174" s="19">
        <f t="shared" si="127"/>
        <v>0</v>
      </c>
      <c r="U174" s="19">
        <f t="shared" si="127"/>
        <v>0</v>
      </c>
      <c r="V174" s="19">
        <f t="shared" si="127"/>
        <v>0</v>
      </c>
      <c r="W174" s="19">
        <f>VLOOKUP(Z174,主线配置!F:G,2,FALSE)</f>
        <v>3010002</v>
      </c>
      <c r="X174" s="19">
        <f t="shared" si="77"/>
        <v>70</v>
      </c>
      <c r="Y174" s="11" t="str">
        <f>VLOOKUP(Z174,主线配置!H:I,2,FALSE)</f>
        <v>法老王</v>
      </c>
      <c r="Z174" s="11">
        <f t="shared" si="78"/>
        <v>2</v>
      </c>
      <c r="AA174" s="11">
        <v>70</v>
      </c>
    </row>
    <row r="175" spans="1:27" s="11" customFormat="1" x14ac:dyDescent="0.15">
      <c r="A175" s="19">
        <f t="shared" si="91"/>
        <v>3010171</v>
      </c>
      <c r="B175" s="19">
        <f t="shared" si="126"/>
        <v>0</v>
      </c>
      <c r="C175" s="19">
        <f t="shared" si="126"/>
        <v>0</v>
      </c>
      <c r="D175" s="19">
        <f t="shared" si="126"/>
        <v>0</v>
      </c>
      <c r="E175" s="19">
        <f t="shared" si="126"/>
        <v>0</v>
      </c>
      <c r="F175" s="19">
        <f>INT(VLOOKUP(Z175,主线配置!R:AF,14,FALSE)/VLOOKUP(1,映射表!B:C,2,FALSE)*VLOOKUP(X175,映射表!B:C,2,FALSE))</f>
        <v>19610651</v>
      </c>
      <c r="G175" s="19">
        <f>INT(VLOOKUP(Z175,主线配置!R:AF,12,FALSE)/VLOOKUP(1,映射表!B:C,2,FALSE)*VLOOKUP(X175,映射表!B:C,2,FALSE))</f>
        <v>195590</v>
      </c>
      <c r="H175" s="19">
        <f t="shared" si="89"/>
        <v>0</v>
      </c>
      <c r="I175" s="19">
        <f>INT(VLOOKUP(Z175,主线配置!R:AF,13,FALSE)/VLOOKUP(1,映射表!B:C,2,FALSE)*VLOOKUP(X175,映射表!B:C,2,FALSE))</f>
        <v>195590</v>
      </c>
      <c r="J175" s="19">
        <f t="shared" ref="J175:K175" si="135">J174</f>
        <v>0</v>
      </c>
      <c r="K175" s="19">
        <f t="shared" si="135"/>
        <v>100</v>
      </c>
      <c r="L175" s="19">
        <f t="shared" si="127"/>
        <v>0</v>
      </c>
      <c r="M175" s="19">
        <f t="shared" si="127"/>
        <v>0</v>
      </c>
      <c r="N175" s="19">
        <f t="shared" si="127"/>
        <v>95</v>
      </c>
      <c r="O175" s="19">
        <f t="shared" si="127"/>
        <v>0</v>
      </c>
      <c r="P175" s="19">
        <f t="shared" si="127"/>
        <v>0</v>
      </c>
      <c r="Q175" s="19">
        <f t="shared" si="127"/>
        <v>0</v>
      </c>
      <c r="R175" s="19">
        <f t="shared" si="127"/>
        <v>0</v>
      </c>
      <c r="S175" s="19">
        <f t="shared" si="127"/>
        <v>0</v>
      </c>
      <c r="T175" s="19">
        <f t="shared" si="127"/>
        <v>0</v>
      </c>
      <c r="U175" s="19">
        <f t="shared" si="127"/>
        <v>0</v>
      </c>
      <c r="V175" s="19">
        <f t="shared" si="127"/>
        <v>0</v>
      </c>
      <c r="W175" s="19">
        <f>VLOOKUP(Z175,主线配置!F:G,2,FALSE)</f>
        <v>3010002</v>
      </c>
      <c r="X175" s="19">
        <f t="shared" si="77"/>
        <v>71</v>
      </c>
      <c r="Y175" s="11" t="str">
        <f>VLOOKUP(Z175,主线配置!H:I,2,FALSE)</f>
        <v>法老王</v>
      </c>
      <c r="Z175" s="11">
        <f t="shared" si="78"/>
        <v>2</v>
      </c>
      <c r="AA175" s="11">
        <v>71</v>
      </c>
    </row>
    <row r="176" spans="1:27" s="11" customFormat="1" x14ac:dyDescent="0.15">
      <c r="A176" s="19">
        <f t="shared" si="91"/>
        <v>3010172</v>
      </c>
      <c r="B176" s="19">
        <f t="shared" si="126"/>
        <v>0</v>
      </c>
      <c r="C176" s="19">
        <f t="shared" si="126"/>
        <v>0</v>
      </c>
      <c r="D176" s="19">
        <f t="shared" si="126"/>
        <v>0</v>
      </c>
      <c r="E176" s="19">
        <f t="shared" si="126"/>
        <v>0</v>
      </c>
      <c r="F176" s="19">
        <f>INT(VLOOKUP(Z176,主线配置!R:AF,14,FALSE)/VLOOKUP(1,映射表!B:C,2,FALSE)*VLOOKUP(X176,映射表!B:C,2,FALSE))</f>
        <v>21031377</v>
      </c>
      <c r="G176" s="19">
        <f>INT(VLOOKUP(Z176,主线配置!R:AF,12,FALSE)/VLOOKUP(1,映射表!B:C,2,FALSE)*VLOOKUP(X176,映射表!B:C,2,FALSE))</f>
        <v>209760</v>
      </c>
      <c r="H176" s="19">
        <f t="shared" si="89"/>
        <v>0</v>
      </c>
      <c r="I176" s="19">
        <f>INT(VLOOKUP(Z176,主线配置!R:AF,13,FALSE)/VLOOKUP(1,映射表!B:C,2,FALSE)*VLOOKUP(X176,映射表!B:C,2,FALSE))</f>
        <v>209760</v>
      </c>
      <c r="J176" s="19">
        <f t="shared" ref="J176:K176" si="136">J175</f>
        <v>0</v>
      </c>
      <c r="K176" s="19">
        <f t="shared" si="136"/>
        <v>100</v>
      </c>
      <c r="L176" s="19">
        <f t="shared" si="127"/>
        <v>0</v>
      </c>
      <c r="M176" s="19">
        <f t="shared" si="127"/>
        <v>0</v>
      </c>
      <c r="N176" s="19">
        <f t="shared" si="127"/>
        <v>95</v>
      </c>
      <c r="O176" s="19">
        <f t="shared" si="127"/>
        <v>0</v>
      </c>
      <c r="P176" s="19">
        <f t="shared" si="127"/>
        <v>0</v>
      </c>
      <c r="Q176" s="19">
        <f t="shared" si="127"/>
        <v>0</v>
      </c>
      <c r="R176" s="19">
        <f t="shared" si="127"/>
        <v>0</v>
      </c>
      <c r="S176" s="19">
        <f t="shared" si="127"/>
        <v>0</v>
      </c>
      <c r="T176" s="19">
        <f t="shared" si="127"/>
        <v>0</v>
      </c>
      <c r="U176" s="19">
        <f t="shared" si="127"/>
        <v>0</v>
      </c>
      <c r="V176" s="19">
        <f t="shared" si="127"/>
        <v>0</v>
      </c>
      <c r="W176" s="19">
        <f>VLOOKUP(Z176,主线配置!F:G,2,FALSE)</f>
        <v>3010002</v>
      </c>
      <c r="X176" s="19">
        <f t="shared" si="77"/>
        <v>72</v>
      </c>
      <c r="Y176" s="11" t="str">
        <f>VLOOKUP(Z176,主线配置!H:I,2,FALSE)</f>
        <v>法老王</v>
      </c>
      <c r="Z176" s="11">
        <f t="shared" si="78"/>
        <v>2</v>
      </c>
      <c r="AA176" s="11">
        <v>72</v>
      </c>
    </row>
    <row r="177" spans="1:27" s="11" customFormat="1" x14ac:dyDescent="0.15">
      <c r="A177" s="19">
        <f t="shared" si="91"/>
        <v>3010173</v>
      </c>
      <c r="B177" s="19">
        <f t="shared" si="126"/>
        <v>0</v>
      </c>
      <c r="C177" s="19">
        <f t="shared" si="126"/>
        <v>0</v>
      </c>
      <c r="D177" s="19">
        <f t="shared" si="126"/>
        <v>0</v>
      </c>
      <c r="E177" s="19">
        <f t="shared" si="126"/>
        <v>0</v>
      </c>
      <c r="F177" s="19">
        <f>INT(VLOOKUP(Z177,主线配置!R:AF,14,FALSE)/VLOOKUP(1,映射表!B:C,2,FALSE)*VLOOKUP(X177,映射表!B:C,2,FALSE))</f>
        <v>22554396</v>
      </c>
      <c r="G177" s="19">
        <f>INT(VLOOKUP(Z177,主线配置!R:AF,12,FALSE)/VLOOKUP(1,映射表!B:C,2,FALSE)*VLOOKUP(X177,映射表!B:C,2,FALSE))</f>
        <v>224950</v>
      </c>
      <c r="H177" s="19">
        <f t="shared" si="89"/>
        <v>0</v>
      </c>
      <c r="I177" s="19">
        <f>INT(VLOOKUP(Z177,主线配置!R:AF,13,FALSE)/VLOOKUP(1,映射表!B:C,2,FALSE)*VLOOKUP(X177,映射表!B:C,2,FALSE))</f>
        <v>224950</v>
      </c>
      <c r="J177" s="19">
        <f t="shared" ref="J177:K177" si="137">J176</f>
        <v>0</v>
      </c>
      <c r="K177" s="19">
        <f t="shared" si="137"/>
        <v>100</v>
      </c>
      <c r="L177" s="19">
        <f t="shared" si="127"/>
        <v>0</v>
      </c>
      <c r="M177" s="19">
        <f t="shared" si="127"/>
        <v>0</v>
      </c>
      <c r="N177" s="19">
        <f t="shared" si="127"/>
        <v>95</v>
      </c>
      <c r="O177" s="19">
        <f t="shared" si="127"/>
        <v>0</v>
      </c>
      <c r="P177" s="19">
        <f t="shared" si="127"/>
        <v>0</v>
      </c>
      <c r="Q177" s="19">
        <f t="shared" si="127"/>
        <v>0</v>
      </c>
      <c r="R177" s="19">
        <f t="shared" si="127"/>
        <v>0</v>
      </c>
      <c r="S177" s="19">
        <f t="shared" si="127"/>
        <v>0</v>
      </c>
      <c r="T177" s="19">
        <f t="shared" si="127"/>
        <v>0</v>
      </c>
      <c r="U177" s="19">
        <f t="shared" si="127"/>
        <v>0</v>
      </c>
      <c r="V177" s="19">
        <f t="shared" si="127"/>
        <v>0</v>
      </c>
      <c r="W177" s="19">
        <f>VLOOKUP(Z177,主线配置!F:G,2,FALSE)</f>
        <v>3010002</v>
      </c>
      <c r="X177" s="19">
        <f t="shared" si="77"/>
        <v>73</v>
      </c>
      <c r="Y177" s="11" t="str">
        <f>VLOOKUP(Z177,主线配置!H:I,2,FALSE)</f>
        <v>法老王</v>
      </c>
      <c r="Z177" s="11">
        <f t="shared" si="78"/>
        <v>2</v>
      </c>
      <c r="AA177" s="11">
        <v>73</v>
      </c>
    </row>
    <row r="178" spans="1:27" s="11" customFormat="1" x14ac:dyDescent="0.15">
      <c r="A178" s="19">
        <f t="shared" si="91"/>
        <v>3010174</v>
      </c>
      <c r="B178" s="19">
        <f t="shared" si="126"/>
        <v>0</v>
      </c>
      <c r="C178" s="19">
        <f t="shared" si="126"/>
        <v>0</v>
      </c>
      <c r="D178" s="19">
        <f t="shared" si="126"/>
        <v>0</v>
      </c>
      <c r="E178" s="19">
        <f t="shared" si="126"/>
        <v>0</v>
      </c>
      <c r="F178" s="19">
        <f>INT(VLOOKUP(Z178,主线配置!R:AF,14,FALSE)/VLOOKUP(1,映射表!B:C,2,FALSE)*VLOOKUP(X178,映射表!B:C,2,FALSE))</f>
        <v>24187071</v>
      </c>
      <c r="G178" s="19">
        <f>INT(VLOOKUP(Z178,主线配置!R:AF,12,FALSE)/VLOOKUP(1,映射表!B:C,2,FALSE)*VLOOKUP(X178,映射表!B:C,2,FALSE))</f>
        <v>241234</v>
      </c>
      <c r="H178" s="19">
        <f t="shared" si="89"/>
        <v>0</v>
      </c>
      <c r="I178" s="19">
        <f>INT(VLOOKUP(Z178,主线配置!R:AF,13,FALSE)/VLOOKUP(1,映射表!B:C,2,FALSE)*VLOOKUP(X178,映射表!B:C,2,FALSE))</f>
        <v>241234</v>
      </c>
      <c r="J178" s="19">
        <f t="shared" ref="J178:K178" si="138">J177</f>
        <v>0</v>
      </c>
      <c r="K178" s="19">
        <f t="shared" si="138"/>
        <v>100</v>
      </c>
      <c r="L178" s="19">
        <f t="shared" si="127"/>
        <v>0</v>
      </c>
      <c r="M178" s="19">
        <f t="shared" si="127"/>
        <v>0</v>
      </c>
      <c r="N178" s="19">
        <f t="shared" si="127"/>
        <v>95</v>
      </c>
      <c r="O178" s="19">
        <f t="shared" si="127"/>
        <v>0</v>
      </c>
      <c r="P178" s="19">
        <f t="shared" si="127"/>
        <v>0</v>
      </c>
      <c r="Q178" s="19">
        <f t="shared" si="127"/>
        <v>0</v>
      </c>
      <c r="R178" s="19">
        <f t="shared" si="127"/>
        <v>0</v>
      </c>
      <c r="S178" s="19">
        <f t="shared" si="127"/>
        <v>0</v>
      </c>
      <c r="T178" s="19">
        <f t="shared" si="127"/>
        <v>0</v>
      </c>
      <c r="U178" s="19">
        <f t="shared" si="127"/>
        <v>0</v>
      </c>
      <c r="V178" s="19">
        <f t="shared" si="127"/>
        <v>0</v>
      </c>
      <c r="W178" s="19">
        <f>VLOOKUP(Z178,主线配置!F:G,2,FALSE)</f>
        <v>3010002</v>
      </c>
      <c r="X178" s="19">
        <f t="shared" si="77"/>
        <v>74</v>
      </c>
      <c r="Y178" s="11" t="str">
        <f>VLOOKUP(Z178,主线配置!H:I,2,FALSE)</f>
        <v>法老王</v>
      </c>
      <c r="Z178" s="11">
        <f t="shared" si="78"/>
        <v>2</v>
      </c>
      <c r="AA178" s="11">
        <v>74</v>
      </c>
    </row>
    <row r="179" spans="1:27" s="11" customFormat="1" x14ac:dyDescent="0.15">
      <c r="A179" s="19">
        <f t="shared" si="91"/>
        <v>3010175</v>
      </c>
      <c r="B179" s="19">
        <f t="shared" si="126"/>
        <v>0</v>
      </c>
      <c r="C179" s="19">
        <f t="shared" si="126"/>
        <v>0</v>
      </c>
      <c r="D179" s="19">
        <f t="shared" si="126"/>
        <v>0</v>
      </c>
      <c r="E179" s="19">
        <f t="shared" si="126"/>
        <v>0</v>
      </c>
      <c r="F179" s="19">
        <f>INT(VLOOKUP(Z179,主线配置!R:AF,14,FALSE)/VLOOKUP(1,映射表!B:C,2,FALSE)*VLOOKUP(X179,映射表!B:C,2,FALSE))</f>
        <v>25937300</v>
      </c>
      <c r="G179" s="19">
        <f>INT(VLOOKUP(Z179,主线配置!R:AF,12,FALSE)/VLOOKUP(1,映射表!B:C,2,FALSE)*VLOOKUP(X179,映射表!B:C,2,FALSE))</f>
        <v>258690</v>
      </c>
      <c r="H179" s="19">
        <f t="shared" si="89"/>
        <v>0</v>
      </c>
      <c r="I179" s="19">
        <f>INT(VLOOKUP(Z179,主线配置!R:AF,13,FALSE)/VLOOKUP(1,映射表!B:C,2,FALSE)*VLOOKUP(X179,映射表!B:C,2,FALSE))</f>
        <v>258690</v>
      </c>
      <c r="J179" s="19">
        <f t="shared" ref="J179:K179" si="139">J178</f>
        <v>0</v>
      </c>
      <c r="K179" s="19">
        <f t="shared" si="139"/>
        <v>100</v>
      </c>
      <c r="L179" s="19">
        <f t="shared" si="127"/>
        <v>0</v>
      </c>
      <c r="M179" s="19">
        <f t="shared" si="127"/>
        <v>0</v>
      </c>
      <c r="N179" s="19">
        <f t="shared" si="127"/>
        <v>95</v>
      </c>
      <c r="O179" s="19">
        <f t="shared" si="127"/>
        <v>0</v>
      </c>
      <c r="P179" s="19">
        <f t="shared" si="127"/>
        <v>0</v>
      </c>
      <c r="Q179" s="19">
        <f t="shared" si="127"/>
        <v>0</v>
      </c>
      <c r="R179" s="19">
        <f t="shared" si="127"/>
        <v>0</v>
      </c>
      <c r="S179" s="19">
        <f t="shared" si="127"/>
        <v>0</v>
      </c>
      <c r="T179" s="19">
        <f t="shared" si="127"/>
        <v>0</v>
      </c>
      <c r="U179" s="19">
        <f t="shared" si="127"/>
        <v>0</v>
      </c>
      <c r="V179" s="19">
        <f t="shared" si="127"/>
        <v>0</v>
      </c>
      <c r="W179" s="19">
        <f>VLOOKUP(Z179,主线配置!F:G,2,FALSE)</f>
        <v>3010002</v>
      </c>
      <c r="X179" s="19">
        <f t="shared" si="77"/>
        <v>75</v>
      </c>
      <c r="Y179" s="11" t="str">
        <f>VLOOKUP(Z179,主线配置!H:I,2,FALSE)</f>
        <v>法老王</v>
      </c>
      <c r="Z179" s="11">
        <f t="shared" si="78"/>
        <v>2</v>
      </c>
      <c r="AA179" s="11">
        <v>75</v>
      </c>
    </row>
    <row r="180" spans="1:27" s="11" customFormat="1" x14ac:dyDescent="0.15">
      <c r="A180" s="19">
        <f t="shared" si="91"/>
        <v>3010176</v>
      </c>
      <c r="B180" s="19">
        <f t="shared" si="126"/>
        <v>0</v>
      </c>
      <c r="C180" s="19">
        <f t="shared" si="126"/>
        <v>0</v>
      </c>
      <c r="D180" s="19">
        <f t="shared" si="126"/>
        <v>0</v>
      </c>
      <c r="E180" s="19">
        <f t="shared" si="126"/>
        <v>0</v>
      </c>
      <c r="F180" s="19">
        <f>INT(VLOOKUP(Z180,主线配置!R:AF,14,FALSE)/VLOOKUP(1,映射表!B:C,2,FALSE)*VLOOKUP(X180,映射表!B:C,2,FALSE))</f>
        <v>27813545</v>
      </c>
      <c r="G180" s="19">
        <f>INT(VLOOKUP(Z180,主线配置!R:AF,12,FALSE)/VLOOKUP(1,映射表!B:C,2,FALSE)*VLOOKUP(X180,映射表!B:C,2,FALSE))</f>
        <v>277403</v>
      </c>
      <c r="H180" s="19">
        <f t="shared" si="89"/>
        <v>0</v>
      </c>
      <c r="I180" s="19">
        <f>INT(VLOOKUP(Z180,主线配置!R:AF,13,FALSE)/VLOOKUP(1,映射表!B:C,2,FALSE)*VLOOKUP(X180,映射表!B:C,2,FALSE))</f>
        <v>277403</v>
      </c>
      <c r="J180" s="19">
        <f t="shared" ref="J180:K180" si="140">J179</f>
        <v>0</v>
      </c>
      <c r="K180" s="19">
        <f t="shared" si="140"/>
        <v>100</v>
      </c>
      <c r="L180" s="19">
        <f t="shared" si="127"/>
        <v>0</v>
      </c>
      <c r="M180" s="19">
        <f t="shared" si="127"/>
        <v>0</v>
      </c>
      <c r="N180" s="19">
        <f t="shared" si="127"/>
        <v>95</v>
      </c>
      <c r="O180" s="19">
        <f t="shared" si="127"/>
        <v>0</v>
      </c>
      <c r="P180" s="19">
        <f t="shared" si="127"/>
        <v>0</v>
      </c>
      <c r="Q180" s="19">
        <f t="shared" si="127"/>
        <v>0</v>
      </c>
      <c r="R180" s="19">
        <f t="shared" si="127"/>
        <v>0</v>
      </c>
      <c r="S180" s="19">
        <f t="shared" si="127"/>
        <v>0</v>
      </c>
      <c r="T180" s="19">
        <f t="shared" si="127"/>
        <v>0</v>
      </c>
      <c r="U180" s="19">
        <f t="shared" si="127"/>
        <v>0</v>
      </c>
      <c r="V180" s="19">
        <f t="shared" si="127"/>
        <v>0</v>
      </c>
      <c r="W180" s="19">
        <f>VLOOKUP(Z180,主线配置!F:G,2,FALSE)</f>
        <v>3010002</v>
      </c>
      <c r="X180" s="19">
        <f t="shared" si="77"/>
        <v>76</v>
      </c>
      <c r="Y180" s="11" t="str">
        <f>VLOOKUP(Z180,主线配置!H:I,2,FALSE)</f>
        <v>法老王</v>
      </c>
      <c r="Z180" s="11">
        <f t="shared" si="78"/>
        <v>2</v>
      </c>
      <c r="AA180" s="11">
        <v>76</v>
      </c>
    </row>
    <row r="181" spans="1:27" s="11" customFormat="1" x14ac:dyDescent="0.15">
      <c r="A181" s="19">
        <f t="shared" si="91"/>
        <v>3010177</v>
      </c>
      <c r="B181" s="19">
        <f t="shared" si="126"/>
        <v>0</v>
      </c>
      <c r="C181" s="19">
        <f t="shared" si="126"/>
        <v>0</v>
      </c>
      <c r="D181" s="19">
        <f t="shared" si="126"/>
        <v>0</v>
      </c>
      <c r="E181" s="19">
        <f t="shared" si="126"/>
        <v>0</v>
      </c>
      <c r="F181" s="19">
        <f>INT(VLOOKUP(Z181,主线配置!R:AF,14,FALSE)/VLOOKUP(1,映射表!B:C,2,FALSE)*VLOOKUP(X181,映射表!B:C,2,FALSE))</f>
        <v>29824880</v>
      </c>
      <c r="G181" s="19">
        <f>INT(VLOOKUP(Z181,主线配置!R:AF,12,FALSE)/VLOOKUP(1,映射表!B:C,2,FALSE)*VLOOKUP(X181,映射表!B:C,2,FALSE))</f>
        <v>297464</v>
      </c>
      <c r="H181" s="19">
        <f t="shared" si="89"/>
        <v>0</v>
      </c>
      <c r="I181" s="19">
        <f>INT(VLOOKUP(Z181,主线配置!R:AF,13,FALSE)/VLOOKUP(1,映射表!B:C,2,FALSE)*VLOOKUP(X181,映射表!B:C,2,FALSE))</f>
        <v>297464</v>
      </c>
      <c r="J181" s="19">
        <f t="shared" ref="J181:K181" si="141">J180</f>
        <v>0</v>
      </c>
      <c r="K181" s="19">
        <f t="shared" si="141"/>
        <v>100</v>
      </c>
      <c r="L181" s="19">
        <f t="shared" si="127"/>
        <v>0</v>
      </c>
      <c r="M181" s="19">
        <f t="shared" si="127"/>
        <v>0</v>
      </c>
      <c r="N181" s="19">
        <f t="shared" si="127"/>
        <v>95</v>
      </c>
      <c r="O181" s="19">
        <f t="shared" si="127"/>
        <v>0</v>
      </c>
      <c r="P181" s="19">
        <f t="shared" si="127"/>
        <v>0</v>
      </c>
      <c r="Q181" s="19">
        <f t="shared" si="127"/>
        <v>0</v>
      </c>
      <c r="R181" s="19">
        <f t="shared" si="127"/>
        <v>0</v>
      </c>
      <c r="S181" s="19">
        <f t="shared" si="127"/>
        <v>0</v>
      </c>
      <c r="T181" s="19">
        <f t="shared" si="127"/>
        <v>0</v>
      </c>
      <c r="U181" s="19">
        <f t="shared" si="127"/>
        <v>0</v>
      </c>
      <c r="V181" s="19">
        <f t="shared" si="127"/>
        <v>0</v>
      </c>
      <c r="W181" s="19">
        <f>VLOOKUP(Z181,主线配置!F:G,2,FALSE)</f>
        <v>3010002</v>
      </c>
      <c r="X181" s="19">
        <f t="shared" si="77"/>
        <v>77</v>
      </c>
      <c r="Y181" s="11" t="str">
        <f>VLOOKUP(Z181,主线配置!H:I,2,FALSE)</f>
        <v>法老王</v>
      </c>
      <c r="Z181" s="11">
        <f t="shared" si="78"/>
        <v>2</v>
      </c>
      <c r="AA181" s="11">
        <v>77</v>
      </c>
    </row>
    <row r="182" spans="1:27" s="11" customFormat="1" x14ac:dyDescent="0.15">
      <c r="A182" s="19">
        <f t="shared" si="91"/>
        <v>3010178</v>
      </c>
      <c r="B182" s="19">
        <f t="shared" si="126"/>
        <v>0</v>
      </c>
      <c r="C182" s="19">
        <f t="shared" si="126"/>
        <v>0</v>
      </c>
      <c r="D182" s="19">
        <f t="shared" si="126"/>
        <v>0</v>
      </c>
      <c r="E182" s="19">
        <f t="shared" si="126"/>
        <v>0</v>
      </c>
      <c r="F182" s="19">
        <f>INT(VLOOKUP(Z182,主线配置!R:AF,14,FALSE)/VLOOKUP(1,映射表!B:C,2,FALSE)*VLOOKUP(X182,映射表!B:C,2,FALSE))</f>
        <v>31981030</v>
      </c>
      <c r="G182" s="19">
        <f>INT(VLOOKUP(Z182,主线配置!R:AF,12,FALSE)/VLOOKUP(1,映射表!B:C,2,FALSE)*VLOOKUP(X182,映射表!B:C,2,FALSE))</f>
        <v>318969</v>
      </c>
      <c r="H182" s="19">
        <f t="shared" si="89"/>
        <v>0</v>
      </c>
      <c r="I182" s="19">
        <f>INT(VLOOKUP(Z182,主线配置!R:AF,13,FALSE)/VLOOKUP(1,映射表!B:C,2,FALSE)*VLOOKUP(X182,映射表!B:C,2,FALSE))</f>
        <v>318969</v>
      </c>
      <c r="J182" s="19">
        <f t="shared" ref="J182:K182" si="142">J181</f>
        <v>0</v>
      </c>
      <c r="K182" s="19">
        <f t="shared" si="142"/>
        <v>100</v>
      </c>
      <c r="L182" s="19">
        <f t="shared" si="127"/>
        <v>0</v>
      </c>
      <c r="M182" s="19">
        <f t="shared" si="127"/>
        <v>0</v>
      </c>
      <c r="N182" s="19">
        <f t="shared" si="127"/>
        <v>95</v>
      </c>
      <c r="O182" s="19">
        <f t="shared" si="127"/>
        <v>0</v>
      </c>
      <c r="P182" s="19">
        <f t="shared" si="127"/>
        <v>0</v>
      </c>
      <c r="Q182" s="19">
        <f t="shared" si="127"/>
        <v>0</v>
      </c>
      <c r="R182" s="19">
        <f t="shared" si="127"/>
        <v>0</v>
      </c>
      <c r="S182" s="19">
        <f t="shared" si="127"/>
        <v>0</v>
      </c>
      <c r="T182" s="19">
        <f t="shared" si="127"/>
        <v>0</v>
      </c>
      <c r="U182" s="19">
        <f t="shared" si="127"/>
        <v>0</v>
      </c>
      <c r="V182" s="19">
        <f t="shared" si="127"/>
        <v>0</v>
      </c>
      <c r="W182" s="19">
        <f>VLOOKUP(Z182,主线配置!F:G,2,FALSE)</f>
        <v>3010002</v>
      </c>
      <c r="X182" s="19">
        <f t="shared" si="77"/>
        <v>78</v>
      </c>
      <c r="Y182" s="11" t="str">
        <f>VLOOKUP(Z182,主线配置!H:I,2,FALSE)</f>
        <v>法老王</v>
      </c>
      <c r="Z182" s="11">
        <f t="shared" si="78"/>
        <v>2</v>
      </c>
      <c r="AA182" s="11">
        <v>78</v>
      </c>
    </row>
    <row r="183" spans="1:27" s="11" customFormat="1" x14ac:dyDescent="0.15">
      <c r="A183" s="19">
        <f t="shared" si="91"/>
        <v>3010179</v>
      </c>
      <c r="B183" s="19">
        <f t="shared" ref="B183:E198" si="143">B182</f>
        <v>0</v>
      </c>
      <c r="C183" s="19">
        <f t="shared" si="143"/>
        <v>0</v>
      </c>
      <c r="D183" s="19">
        <f t="shared" si="143"/>
        <v>0</v>
      </c>
      <c r="E183" s="19">
        <f t="shared" si="143"/>
        <v>0</v>
      </c>
      <c r="F183" s="19">
        <f>INT(VLOOKUP(Z183,主线配置!R:AF,14,FALSE)/VLOOKUP(1,映射表!B:C,2,FALSE)*VLOOKUP(X183,映射表!B:C,2,FALSE))</f>
        <v>34292424</v>
      </c>
      <c r="G183" s="19">
        <f>INT(VLOOKUP(Z183,主线配置!R:AF,12,FALSE)/VLOOKUP(1,映射表!B:C,2,FALSE)*VLOOKUP(X183,映射表!B:C,2,FALSE))</f>
        <v>342022</v>
      </c>
      <c r="H183" s="19">
        <f t="shared" si="89"/>
        <v>0</v>
      </c>
      <c r="I183" s="19">
        <f>INT(VLOOKUP(Z183,主线配置!R:AF,13,FALSE)/VLOOKUP(1,映射表!B:C,2,FALSE)*VLOOKUP(X183,映射表!B:C,2,FALSE))</f>
        <v>342022</v>
      </c>
      <c r="J183" s="19">
        <f t="shared" ref="J183:V198" si="144">J182</f>
        <v>0</v>
      </c>
      <c r="K183" s="19">
        <f t="shared" si="144"/>
        <v>100</v>
      </c>
      <c r="L183" s="19">
        <f t="shared" si="144"/>
        <v>0</v>
      </c>
      <c r="M183" s="19">
        <f t="shared" si="144"/>
        <v>0</v>
      </c>
      <c r="N183" s="19">
        <f t="shared" si="144"/>
        <v>95</v>
      </c>
      <c r="O183" s="19">
        <f t="shared" si="144"/>
        <v>0</v>
      </c>
      <c r="P183" s="19">
        <f t="shared" si="144"/>
        <v>0</v>
      </c>
      <c r="Q183" s="19">
        <f t="shared" si="144"/>
        <v>0</v>
      </c>
      <c r="R183" s="19">
        <f t="shared" si="144"/>
        <v>0</v>
      </c>
      <c r="S183" s="19">
        <f t="shared" si="144"/>
        <v>0</v>
      </c>
      <c r="T183" s="19">
        <f t="shared" si="144"/>
        <v>0</v>
      </c>
      <c r="U183" s="19">
        <f t="shared" si="144"/>
        <v>0</v>
      </c>
      <c r="V183" s="19">
        <f t="shared" si="144"/>
        <v>0</v>
      </c>
      <c r="W183" s="19">
        <f>VLOOKUP(Z183,主线配置!F:G,2,FALSE)</f>
        <v>3010002</v>
      </c>
      <c r="X183" s="19">
        <f t="shared" si="77"/>
        <v>79</v>
      </c>
      <c r="Y183" s="11" t="str">
        <f>VLOOKUP(Z183,主线配置!H:I,2,FALSE)</f>
        <v>法老王</v>
      </c>
      <c r="Z183" s="11">
        <f t="shared" si="78"/>
        <v>2</v>
      </c>
      <c r="AA183" s="11">
        <v>79</v>
      </c>
    </row>
    <row r="184" spans="1:27" s="11" customFormat="1" x14ac:dyDescent="0.15">
      <c r="A184" s="19">
        <f t="shared" si="91"/>
        <v>3010180</v>
      </c>
      <c r="B184" s="19">
        <f t="shared" si="143"/>
        <v>0</v>
      </c>
      <c r="C184" s="19">
        <f t="shared" si="143"/>
        <v>0</v>
      </c>
      <c r="D184" s="19">
        <f t="shared" si="143"/>
        <v>0</v>
      </c>
      <c r="E184" s="19">
        <f t="shared" si="143"/>
        <v>0</v>
      </c>
      <c r="F184" s="19">
        <f>INT(VLOOKUP(Z184,主线配置!R:AF,14,FALSE)/VLOOKUP(1,映射表!B:C,2,FALSE)*VLOOKUP(X184,映射表!B:C,2,FALSE))</f>
        <v>36770238</v>
      </c>
      <c r="G184" s="19">
        <f>INT(VLOOKUP(Z184,主线配置!R:AF,12,FALSE)/VLOOKUP(1,映射表!B:C,2,FALSE)*VLOOKUP(X184,映射表!B:C,2,FALSE))</f>
        <v>366735</v>
      </c>
      <c r="H184" s="19">
        <f t="shared" si="89"/>
        <v>0</v>
      </c>
      <c r="I184" s="19">
        <f>INT(VLOOKUP(Z184,主线配置!R:AF,13,FALSE)/VLOOKUP(1,映射表!B:C,2,FALSE)*VLOOKUP(X184,映射表!B:C,2,FALSE))</f>
        <v>366735</v>
      </c>
      <c r="J184" s="19">
        <f t="shared" ref="J184:K184" si="145">J183</f>
        <v>0</v>
      </c>
      <c r="K184" s="19">
        <f t="shared" si="145"/>
        <v>100</v>
      </c>
      <c r="L184" s="19">
        <f t="shared" si="144"/>
        <v>0</v>
      </c>
      <c r="M184" s="19">
        <f t="shared" si="144"/>
        <v>0</v>
      </c>
      <c r="N184" s="19">
        <f t="shared" si="144"/>
        <v>95</v>
      </c>
      <c r="O184" s="19">
        <f t="shared" si="144"/>
        <v>0</v>
      </c>
      <c r="P184" s="19">
        <f t="shared" si="144"/>
        <v>0</v>
      </c>
      <c r="Q184" s="19">
        <f t="shared" si="144"/>
        <v>0</v>
      </c>
      <c r="R184" s="19">
        <f t="shared" si="144"/>
        <v>0</v>
      </c>
      <c r="S184" s="19">
        <f t="shared" si="144"/>
        <v>0</v>
      </c>
      <c r="T184" s="19">
        <f t="shared" si="144"/>
        <v>0</v>
      </c>
      <c r="U184" s="19">
        <f t="shared" si="144"/>
        <v>0</v>
      </c>
      <c r="V184" s="19">
        <f t="shared" si="144"/>
        <v>0</v>
      </c>
      <c r="W184" s="19">
        <f>VLOOKUP(Z184,主线配置!F:G,2,FALSE)</f>
        <v>3010002</v>
      </c>
      <c r="X184" s="19">
        <f t="shared" si="77"/>
        <v>80</v>
      </c>
      <c r="Y184" s="11" t="str">
        <f>VLOOKUP(Z184,主线配置!H:I,2,FALSE)</f>
        <v>法老王</v>
      </c>
      <c r="Z184" s="11">
        <f t="shared" si="78"/>
        <v>2</v>
      </c>
      <c r="AA184" s="11">
        <v>80</v>
      </c>
    </row>
    <row r="185" spans="1:27" s="11" customFormat="1" x14ac:dyDescent="0.15">
      <c r="A185" s="19">
        <f t="shared" si="91"/>
        <v>3010181</v>
      </c>
      <c r="B185" s="19">
        <f t="shared" si="143"/>
        <v>0</v>
      </c>
      <c r="C185" s="19">
        <f t="shared" si="143"/>
        <v>0</v>
      </c>
      <c r="D185" s="19">
        <f t="shared" si="143"/>
        <v>0</v>
      </c>
      <c r="E185" s="19">
        <f t="shared" si="143"/>
        <v>0</v>
      </c>
      <c r="F185" s="19">
        <f>INT(VLOOKUP(Z185,主线配置!R:AF,14,FALSE)/VLOOKUP(1,映射表!B:C,2,FALSE)*VLOOKUP(X185,映射表!B:C,2,FALSE))</f>
        <v>39426454</v>
      </c>
      <c r="G185" s="19">
        <f>INT(VLOOKUP(Z185,主线配置!R:AF,12,FALSE)/VLOOKUP(1,映射表!B:C,2,FALSE)*VLOOKUP(X185,映射表!B:C,2,FALSE))</f>
        <v>393227</v>
      </c>
      <c r="H185" s="19">
        <f t="shared" si="89"/>
        <v>0</v>
      </c>
      <c r="I185" s="19">
        <f>INT(VLOOKUP(Z185,主线配置!R:AF,13,FALSE)/VLOOKUP(1,映射表!B:C,2,FALSE)*VLOOKUP(X185,映射表!B:C,2,FALSE))</f>
        <v>393227</v>
      </c>
      <c r="J185" s="19">
        <f t="shared" ref="J185:K185" si="146">J184</f>
        <v>0</v>
      </c>
      <c r="K185" s="19">
        <f t="shared" si="146"/>
        <v>100</v>
      </c>
      <c r="L185" s="19">
        <f t="shared" si="144"/>
        <v>0</v>
      </c>
      <c r="M185" s="19">
        <f t="shared" si="144"/>
        <v>0</v>
      </c>
      <c r="N185" s="19">
        <f t="shared" si="144"/>
        <v>95</v>
      </c>
      <c r="O185" s="19">
        <f t="shared" si="144"/>
        <v>0</v>
      </c>
      <c r="P185" s="19">
        <f t="shared" si="144"/>
        <v>0</v>
      </c>
      <c r="Q185" s="19">
        <f t="shared" si="144"/>
        <v>0</v>
      </c>
      <c r="R185" s="19">
        <f t="shared" si="144"/>
        <v>0</v>
      </c>
      <c r="S185" s="19">
        <f t="shared" si="144"/>
        <v>0</v>
      </c>
      <c r="T185" s="19">
        <f t="shared" si="144"/>
        <v>0</v>
      </c>
      <c r="U185" s="19">
        <f t="shared" si="144"/>
        <v>0</v>
      </c>
      <c r="V185" s="19">
        <f t="shared" si="144"/>
        <v>0</v>
      </c>
      <c r="W185" s="19">
        <f>VLOOKUP(Z185,主线配置!F:G,2,FALSE)</f>
        <v>3010002</v>
      </c>
      <c r="X185" s="19">
        <f t="shared" si="77"/>
        <v>81</v>
      </c>
      <c r="Y185" s="11" t="str">
        <f>VLOOKUP(Z185,主线配置!H:I,2,FALSE)</f>
        <v>法老王</v>
      </c>
      <c r="Z185" s="11">
        <f t="shared" si="78"/>
        <v>2</v>
      </c>
      <c r="AA185" s="11">
        <v>81</v>
      </c>
    </row>
    <row r="186" spans="1:27" s="11" customFormat="1" x14ac:dyDescent="0.15">
      <c r="A186" s="19">
        <f t="shared" si="91"/>
        <v>3010182</v>
      </c>
      <c r="B186" s="19">
        <f t="shared" si="143"/>
        <v>0</v>
      </c>
      <c r="C186" s="19">
        <f t="shared" si="143"/>
        <v>0</v>
      </c>
      <c r="D186" s="19">
        <f t="shared" si="143"/>
        <v>0</v>
      </c>
      <c r="E186" s="19">
        <f t="shared" si="143"/>
        <v>0</v>
      </c>
      <c r="F186" s="19">
        <f>INT(VLOOKUP(Z186,主线配置!R:AF,14,FALSE)/VLOOKUP(1,映射表!B:C,2,FALSE)*VLOOKUP(X186,映射表!B:C,2,FALSE))</f>
        <v>42273918</v>
      </c>
      <c r="G186" s="19">
        <f>INT(VLOOKUP(Z186,主线配置!R:AF,12,FALSE)/VLOOKUP(1,映射表!B:C,2,FALSE)*VLOOKUP(X186,映射表!B:C,2,FALSE))</f>
        <v>421627</v>
      </c>
      <c r="H186" s="19">
        <f t="shared" si="89"/>
        <v>0</v>
      </c>
      <c r="I186" s="19">
        <f>INT(VLOOKUP(Z186,主线配置!R:AF,13,FALSE)/VLOOKUP(1,映射表!B:C,2,FALSE)*VLOOKUP(X186,映射表!B:C,2,FALSE))</f>
        <v>421627</v>
      </c>
      <c r="J186" s="19">
        <f t="shared" ref="J186:K186" si="147">J185</f>
        <v>0</v>
      </c>
      <c r="K186" s="19">
        <f t="shared" si="147"/>
        <v>100</v>
      </c>
      <c r="L186" s="19">
        <f t="shared" si="144"/>
        <v>0</v>
      </c>
      <c r="M186" s="19">
        <f t="shared" si="144"/>
        <v>0</v>
      </c>
      <c r="N186" s="19">
        <f t="shared" si="144"/>
        <v>95</v>
      </c>
      <c r="O186" s="19">
        <f t="shared" si="144"/>
        <v>0</v>
      </c>
      <c r="P186" s="19">
        <f t="shared" si="144"/>
        <v>0</v>
      </c>
      <c r="Q186" s="19">
        <f t="shared" si="144"/>
        <v>0</v>
      </c>
      <c r="R186" s="19">
        <f t="shared" si="144"/>
        <v>0</v>
      </c>
      <c r="S186" s="19">
        <f t="shared" si="144"/>
        <v>0</v>
      </c>
      <c r="T186" s="19">
        <f t="shared" si="144"/>
        <v>0</v>
      </c>
      <c r="U186" s="19">
        <f t="shared" si="144"/>
        <v>0</v>
      </c>
      <c r="V186" s="19">
        <f t="shared" si="144"/>
        <v>0</v>
      </c>
      <c r="W186" s="19">
        <f>VLOOKUP(Z186,主线配置!F:G,2,FALSE)</f>
        <v>3010002</v>
      </c>
      <c r="X186" s="19">
        <f t="shared" si="77"/>
        <v>82</v>
      </c>
      <c r="Y186" s="11" t="str">
        <f>VLOOKUP(Z186,主线配置!H:I,2,FALSE)</f>
        <v>法老王</v>
      </c>
      <c r="Z186" s="11">
        <f t="shared" si="78"/>
        <v>2</v>
      </c>
      <c r="AA186" s="11">
        <v>82</v>
      </c>
    </row>
    <row r="187" spans="1:27" s="11" customFormat="1" x14ac:dyDescent="0.15">
      <c r="A187" s="19">
        <f t="shared" si="91"/>
        <v>3010183</v>
      </c>
      <c r="B187" s="19">
        <f t="shared" si="143"/>
        <v>0</v>
      </c>
      <c r="C187" s="19">
        <f t="shared" si="143"/>
        <v>0</v>
      </c>
      <c r="D187" s="19">
        <f t="shared" si="143"/>
        <v>0</v>
      </c>
      <c r="E187" s="19">
        <f t="shared" si="143"/>
        <v>0</v>
      </c>
      <c r="F187" s="19">
        <f>INT(VLOOKUP(Z187,主线配置!R:AF,14,FALSE)/VLOOKUP(1,映射表!B:C,2,FALSE)*VLOOKUP(X187,映射表!B:C,2,FALSE))</f>
        <v>45326400</v>
      </c>
      <c r="G187" s="19">
        <f>INT(VLOOKUP(Z187,主线配置!R:AF,12,FALSE)/VLOOKUP(1,映射表!B:C,2,FALSE)*VLOOKUP(X187,映射表!B:C,2,FALSE))</f>
        <v>452071</v>
      </c>
      <c r="H187" s="19">
        <f t="shared" si="89"/>
        <v>0</v>
      </c>
      <c r="I187" s="19">
        <f>INT(VLOOKUP(Z187,主线配置!R:AF,13,FALSE)/VLOOKUP(1,映射表!B:C,2,FALSE)*VLOOKUP(X187,映射表!B:C,2,FALSE))</f>
        <v>452071</v>
      </c>
      <c r="J187" s="19">
        <f t="shared" ref="J187:K187" si="148">J186</f>
        <v>0</v>
      </c>
      <c r="K187" s="19">
        <f t="shared" si="148"/>
        <v>100</v>
      </c>
      <c r="L187" s="19">
        <f t="shared" si="144"/>
        <v>0</v>
      </c>
      <c r="M187" s="19">
        <f t="shared" si="144"/>
        <v>0</v>
      </c>
      <c r="N187" s="19">
        <f t="shared" si="144"/>
        <v>95</v>
      </c>
      <c r="O187" s="19">
        <f t="shared" si="144"/>
        <v>0</v>
      </c>
      <c r="P187" s="19">
        <f t="shared" si="144"/>
        <v>0</v>
      </c>
      <c r="Q187" s="19">
        <f t="shared" si="144"/>
        <v>0</v>
      </c>
      <c r="R187" s="19">
        <f t="shared" si="144"/>
        <v>0</v>
      </c>
      <c r="S187" s="19">
        <f t="shared" si="144"/>
        <v>0</v>
      </c>
      <c r="T187" s="19">
        <f t="shared" si="144"/>
        <v>0</v>
      </c>
      <c r="U187" s="19">
        <f t="shared" si="144"/>
        <v>0</v>
      </c>
      <c r="V187" s="19">
        <f t="shared" si="144"/>
        <v>0</v>
      </c>
      <c r="W187" s="19">
        <f>VLOOKUP(Z187,主线配置!F:G,2,FALSE)</f>
        <v>3010002</v>
      </c>
      <c r="X187" s="19">
        <f t="shared" ref="X187:X204" si="149">AA187</f>
        <v>83</v>
      </c>
      <c r="Y187" s="11" t="str">
        <f>VLOOKUP(Z187,主线配置!H:I,2,FALSE)</f>
        <v>法老王</v>
      </c>
      <c r="Z187" s="11">
        <f t="shared" ref="Z187:Z204" si="150">IF(AA187=1,Z186+1,Z186)</f>
        <v>2</v>
      </c>
      <c r="AA187" s="11">
        <v>83</v>
      </c>
    </row>
    <row r="188" spans="1:27" s="11" customFormat="1" x14ac:dyDescent="0.15">
      <c r="A188" s="19">
        <f t="shared" si="91"/>
        <v>3010184</v>
      </c>
      <c r="B188" s="19">
        <f t="shared" si="143"/>
        <v>0</v>
      </c>
      <c r="C188" s="19">
        <f t="shared" si="143"/>
        <v>0</v>
      </c>
      <c r="D188" s="19">
        <f t="shared" si="143"/>
        <v>0</v>
      </c>
      <c r="E188" s="19">
        <f t="shared" si="143"/>
        <v>0</v>
      </c>
      <c r="F188" s="19">
        <f>INT(VLOOKUP(Z188,主线配置!R:AF,14,FALSE)/VLOOKUP(1,映射表!B:C,2,FALSE)*VLOOKUP(X188,映射表!B:C,2,FALSE))</f>
        <v>48598660</v>
      </c>
      <c r="G188" s="19">
        <f>INT(VLOOKUP(Z188,主线配置!R:AF,12,FALSE)/VLOOKUP(1,映射表!B:C,2,FALSE)*VLOOKUP(X188,映射表!B:C,2,FALSE))</f>
        <v>484708</v>
      </c>
      <c r="H188" s="19">
        <f t="shared" si="89"/>
        <v>0</v>
      </c>
      <c r="I188" s="19">
        <f>INT(VLOOKUP(Z188,主线配置!R:AF,13,FALSE)/VLOOKUP(1,映射表!B:C,2,FALSE)*VLOOKUP(X188,映射表!B:C,2,FALSE))</f>
        <v>484708</v>
      </c>
      <c r="J188" s="19">
        <f t="shared" ref="J188:K188" si="151">J187</f>
        <v>0</v>
      </c>
      <c r="K188" s="19">
        <f t="shared" si="151"/>
        <v>100</v>
      </c>
      <c r="L188" s="19">
        <f t="shared" si="144"/>
        <v>0</v>
      </c>
      <c r="M188" s="19">
        <f t="shared" si="144"/>
        <v>0</v>
      </c>
      <c r="N188" s="19">
        <f t="shared" si="144"/>
        <v>95</v>
      </c>
      <c r="O188" s="19">
        <f t="shared" si="144"/>
        <v>0</v>
      </c>
      <c r="P188" s="19">
        <f t="shared" si="144"/>
        <v>0</v>
      </c>
      <c r="Q188" s="19">
        <f t="shared" si="144"/>
        <v>0</v>
      </c>
      <c r="R188" s="19">
        <f t="shared" si="144"/>
        <v>0</v>
      </c>
      <c r="S188" s="19">
        <f t="shared" si="144"/>
        <v>0</v>
      </c>
      <c r="T188" s="19">
        <f t="shared" si="144"/>
        <v>0</v>
      </c>
      <c r="U188" s="19">
        <f t="shared" si="144"/>
        <v>0</v>
      </c>
      <c r="V188" s="19">
        <f t="shared" si="144"/>
        <v>0</v>
      </c>
      <c r="W188" s="19">
        <f>VLOOKUP(Z188,主线配置!F:G,2,FALSE)</f>
        <v>3010002</v>
      </c>
      <c r="X188" s="19">
        <f t="shared" si="149"/>
        <v>84</v>
      </c>
      <c r="Y188" s="11" t="str">
        <f>VLOOKUP(Z188,主线配置!H:I,2,FALSE)</f>
        <v>法老王</v>
      </c>
      <c r="Z188" s="11">
        <f t="shared" si="150"/>
        <v>2</v>
      </c>
      <c r="AA188" s="11">
        <v>84</v>
      </c>
    </row>
    <row r="189" spans="1:27" s="11" customFormat="1" x14ac:dyDescent="0.15">
      <c r="A189" s="19">
        <f t="shared" si="91"/>
        <v>3010185</v>
      </c>
      <c r="B189" s="19">
        <f t="shared" si="143"/>
        <v>0</v>
      </c>
      <c r="C189" s="19">
        <f t="shared" si="143"/>
        <v>0</v>
      </c>
      <c r="D189" s="19">
        <f t="shared" si="143"/>
        <v>0</v>
      </c>
      <c r="E189" s="19">
        <f t="shared" si="143"/>
        <v>0</v>
      </c>
      <c r="F189" s="19">
        <f>INT(VLOOKUP(Z189,主线配置!R:AF,14,FALSE)/VLOOKUP(1,映射表!B:C,2,FALSE)*VLOOKUP(X189,映射表!B:C,2,FALSE))</f>
        <v>52106523</v>
      </c>
      <c r="G189" s="19">
        <f>INT(VLOOKUP(Z189,主线配置!R:AF,12,FALSE)/VLOOKUP(1,映射表!B:C,2,FALSE)*VLOOKUP(X189,映射表!B:C,2,FALSE))</f>
        <v>519694</v>
      </c>
      <c r="H189" s="19">
        <f t="shared" si="89"/>
        <v>0</v>
      </c>
      <c r="I189" s="19">
        <f>INT(VLOOKUP(Z189,主线配置!R:AF,13,FALSE)/VLOOKUP(1,映射表!B:C,2,FALSE)*VLOOKUP(X189,映射表!B:C,2,FALSE))</f>
        <v>519694</v>
      </c>
      <c r="J189" s="19">
        <f t="shared" ref="J189:K189" si="152">J188</f>
        <v>0</v>
      </c>
      <c r="K189" s="19">
        <f t="shared" si="152"/>
        <v>100</v>
      </c>
      <c r="L189" s="19">
        <f t="shared" si="144"/>
        <v>0</v>
      </c>
      <c r="M189" s="19">
        <f t="shared" si="144"/>
        <v>0</v>
      </c>
      <c r="N189" s="19">
        <f t="shared" si="144"/>
        <v>95</v>
      </c>
      <c r="O189" s="19">
        <f t="shared" si="144"/>
        <v>0</v>
      </c>
      <c r="P189" s="19">
        <f t="shared" si="144"/>
        <v>0</v>
      </c>
      <c r="Q189" s="19">
        <f t="shared" si="144"/>
        <v>0</v>
      </c>
      <c r="R189" s="19">
        <f t="shared" si="144"/>
        <v>0</v>
      </c>
      <c r="S189" s="19">
        <f t="shared" si="144"/>
        <v>0</v>
      </c>
      <c r="T189" s="19">
        <f t="shared" si="144"/>
        <v>0</v>
      </c>
      <c r="U189" s="19">
        <f t="shared" si="144"/>
        <v>0</v>
      </c>
      <c r="V189" s="19">
        <f t="shared" si="144"/>
        <v>0</v>
      </c>
      <c r="W189" s="19">
        <f>VLOOKUP(Z189,主线配置!F:G,2,FALSE)</f>
        <v>3010002</v>
      </c>
      <c r="X189" s="19">
        <f t="shared" si="149"/>
        <v>85</v>
      </c>
      <c r="Y189" s="11" t="str">
        <f>VLOOKUP(Z189,主线配置!H:I,2,FALSE)</f>
        <v>法老王</v>
      </c>
      <c r="Z189" s="11">
        <f t="shared" si="150"/>
        <v>2</v>
      </c>
      <c r="AA189" s="11">
        <v>85</v>
      </c>
    </row>
    <row r="190" spans="1:27" s="11" customFormat="1" x14ac:dyDescent="0.15">
      <c r="A190" s="19">
        <f t="shared" si="91"/>
        <v>3010186</v>
      </c>
      <c r="B190" s="19">
        <f t="shared" si="143"/>
        <v>0</v>
      </c>
      <c r="C190" s="19">
        <f t="shared" si="143"/>
        <v>0</v>
      </c>
      <c r="D190" s="19">
        <f t="shared" si="143"/>
        <v>0</v>
      </c>
      <c r="E190" s="19">
        <f t="shared" si="143"/>
        <v>0</v>
      </c>
      <c r="F190" s="19">
        <f>INT(VLOOKUP(Z190,主线配置!R:AF,14,FALSE)/VLOOKUP(1,映射表!B:C,2,FALSE)*VLOOKUP(X190,映射表!B:C,2,FALSE))</f>
        <v>55866952</v>
      </c>
      <c r="G190" s="19">
        <f>INT(VLOOKUP(Z190,主线配置!R:AF,12,FALSE)/VLOOKUP(1,映射表!B:C,2,FALSE)*VLOOKUP(X190,映射表!B:C,2,FALSE))</f>
        <v>557199</v>
      </c>
      <c r="H190" s="19">
        <f t="shared" si="89"/>
        <v>0</v>
      </c>
      <c r="I190" s="19">
        <f>INT(VLOOKUP(Z190,主线配置!R:AF,13,FALSE)/VLOOKUP(1,映射表!B:C,2,FALSE)*VLOOKUP(X190,映射表!B:C,2,FALSE))</f>
        <v>557199</v>
      </c>
      <c r="J190" s="19">
        <f t="shared" ref="J190:K190" si="153">J189</f>
        <v>0</v>
      </c>
      <c r="K190" s="19">
        <f t="shared" si="153"/>
        <v>100</v>
      </c>
      <c r="L190" s="19">
        <f t="shared" si="144"/>
        <v>0</v>
      </c>
      <c r="M190" s="19">
        <f t="shared" si="144"/>
        <v>0</v>
      </c>
      <c r="N190" s="19">
        <f t="shared" si="144"/>
        <v>95</v>
      </c>
      <c r="O190" s="19">
        <f t="shared" si="144"/>
        <v>0</v>
      </c>
      <c r="P190" s="19">
        <f t="shared" si="144"/>
        <v>0</v>
      </c>
      <c r="Q190" s="19">
        <f t="shared" si="144"/>
        <v>0</v>
      </c>
      <c r="R190" s="19">
        <f t="shared" si="144"/>
        <v>0</v>
      </c>
      <c r="S190" s="19">
        <f t="shared" si="144"/>
        <v>0</v>
      </c>
      <c r="T190" s="19">
        <f t="shared" si="144"/>
        <v>0</v>
      </c>
      <c r="U190" s="19">
        <f t="shared" si="144"/>
        <v>0</v>
      </c>
      <c r="V190" s="19">
        <f t="shared" si="144"/>
        <v>0</v>
      </c>
      <c r="W190" s="19">
        <f>VLOOKUP(Z190,主线配置!F:G,2,FALSE)</f>
        <v>3010002</v>
      </c>
      <c r="X190" s="19">
        <f t="shared" si="149"/>
        <v>86</v>
      </c>
      <c r="Y190" s="11" t="str">
        <f>VLOOKUP(Z190,主线配置!H:I,2,FALSE)</f>
        <v>法老王</v>
      </c>
      <c r="Z190" s="11">
        <f t="shared" si="150"/>
        <v>2</v>
      </c>
      <c r="AA190" s="11">
        <v>86</v>
      </c>
    </row>
    <row r="191" spans="1:27" s="11" customFormat="1" x14ac:dyDescent="0.15">
      <c r="A191" s="19">
        <f t="shared" si="91"/>
        <v>3010187</v>
      </c>
      <c r="B191" s="19">
        <f t="shared" si="143"/>
        <v>0</v>
      </c>
      <c r="C191" s="19">
        <f t="shared" si="143"/>
        <v>0</v>
      </c>
      <c r="D191" s="19">
        <f t="shared" si="143"/>
        <v>0</v>
      </c>
      <c r="E191" s="19">
        <f t="shared" si="143"/>
        <v>0</v>
      </c>
      <c r="F191" s="19">
        <f>INT(VLOOKUP(Z191,主线配置!R:AF,14,FALSE)/VLOOKUP(1,映射表!B:C,2,FALSE)*VLOOKUP(X191,映射表!B:C,2,FALSE))</f>
        <v>59898132</v>
      </c>
      <c r="G191" s="19">
        <f>INT(VLOOKUP(Z191,主线配置!R:AF,12,FALSE)/VLOOKUP(1,映射表!B:C,2,FALSE)*VLOOKUP(X191,映射表!B:C,2,FALSE))</f>
        <v>597405</v>
      </c>
      <c r="H191" s="19">
        <f t="shared" si="89"/>
        <v>0</v>
      </c>
      <c r="I191" s="19">
        <f>INT(VLOOKUP(Z191,主线配置!R:AF,13,FALSE)/VLOOKUP(1,映射表!B:C,2,FALSE)*VLOOKUP(X191,映射表!B:C,2,FALSE))</f>
        <v>597405</v>
      </c>
      <c r="J191" s="19">
        <f t="shared" ref="J191:K191" si="154">J190</f>
        <v>0</v>
      </c>
      <c r="K191" s="19">
        <f t="shared" si="154"/>
        <v>100</v>
      </c>
      <c r="L191" s="19">
        <f t="shared" si="144"/>
        <v>0</v>
      </c>
      <c r="M191" s="19">
        <f t="shared" si="144"/>
        <v>0</v>
      </c>
      <c r="N191" s="19">
        <f t="shared" si="144"/>
        <v>95</v>
      </c>
      <c r="O191" s="19">
        <f t="shared" si="144"/>
        <v>0</v>
      </c>
      <c r="P191" s="19">
        <f t="shared" si="144"/>
        <v>0</v>
      </c>
      <c r="Q191" s="19">
        <f t="shared" si="144"/>
        <v>0</v>
      </c>
      <c r="R191" s="19">
        <f t="shared" si="144"/>
        <v>0</v>
      </c>
      <c r="S191" s="19">
        <f t="shared" si="144"/>
        <v>0</v>
      </c>
      <c r="T191" s="19">
        <f t="shared" si="144"/>
        <v>0</v>
      </c>
      <c r="U191" s="19">
        <f t="shared" si="144"/>
        <v>0</v>
      </c>
      <c r="V191" s="19">
        <f t="shared" si="144"/>
        <v>0</v>
      </c>
      <c r="W191" s="19">
        <f>VLOOKUP(Z191,主线配置!F:G,2,FALSE)</f>
        <v>3010002</v>
      </c>
      <c r="X191" s="19">
        <f t="shared" si="149"/>
        <v>87</v>
      </c>
      <c r="Y191" s="11" t="str">
        <f>VLOOKUP(Z191,主线配置!H:I,2,FALSE)</f>
        <v>法老王</v>
      </c>
      <c r="Z191" s="11">
        <f t="shared" si="150"/>
        <v>2</v>
      </c>
      <c r="AA191" s="11">
        <v>87</v>
      </c>
    </row>
    <row r="192" spans="1:27" s="11" customFormat="1" x14ac:dyDescent="0.15">
      <c r="A192" s="19">
        <f t="shared" si="91"/>
        <v>3010188</v>
      </c>
      <c r="B192" s="19">
        <f t="shared" si="143"/>
        <v>0</v>
      </c>
      <c r="C192" s="19">
        <f t="shared" si="143"/>
        <v>0</v>
      </c>
      <c r="D192" s="19">
        <f t="shared" si="143"/>
        <v>0</v>
      </c>
      <c r="E192" s="19">
        <f t="shared" si="143"/>
        <v>0</v>
      </c>
      <c r="F192" s="19">
        <f>INT(VLOOKUP(Z192,主线配置!R:AF,14,FALSE)/VLOOKUP(1,映射表!B:C,2,FALSE)*VLOOKUP(X192,映射表!B:C,2,FALSE))</f>
        <v>64219557</v>
      </c>
      <c r="G192" s="19">
        <f>INT(VLOOKUP(Z192,主线配置!R:AF,12,FALSE)/VLOOKUP(1,映射表!B:C,2,FALSE)*VLOOKUP(X192,映射表!B:C,2,FALSE))</f>
        <v>640506</v>
      </c>
      <c r="H192" s="19">
        <f t="shared" si="89"/>
        <v>0</v>
      </c>
      <c r="I192" s="19">
        <f>INT(VLOOKUP(Z192,主线配置!R:AF,13,FALSE)/VLOOKUP(1,映射表!B:C,2,FALSE)*VLOOKUP(X192,映射表!B:C,2,FALSE))</f>
        <v>640506</v>
      </c>
      <c r="J192" s="19">
        <f t="shared" ref="J192:K192" si="155">J191</f>
        <v>0</v>
      </c>
      <c r="K192" s="19">
        <f t="shared" si="155"/>
        <v>100</v>
      </c>
      <c r="L192" s="19">
        <f t="shared" si="144"/>
        <v>0</v>
      </c>
      <c r="M192" s="19">
        <f t="shared" si="144"/>
        <v>0</v>
      </c>
      <c r="N192" s="19">
        <f t="shared" si="144"/>
        <v>95</v>
      </c>
      <c r="O192" s="19">
        <f t="shared" si="144"/>
        <v>0</v>
      </c>
      <c r="P192" s="19">
        <f t="shared" si="144"/>
        <v>0</v>
      </c>
      <c r="Q192" s="19">
        <f t="shared" si="144"/>
        <v>0</v>
      </c>
      <c r="R192" s="19">
        <f t="shared" si="144"/>
        <v>0</v>
      </c>
      <c r="S192" s="19">
        <f t="shared" si="144"/>
        <v>0</v>
      </c>
      <c r="T192" s="19">
        <f t="shared" si="144"/>
        <v>0</v>
      </c>
      <c r="U192" s="19">
        <f t="shared" si="144"/>
        <v>0</v>
      </c>
      <c r="V192" s="19">
        <f t="shared" si="144"/>
        <v>0</v>
      </c>
      <c r="W192" s="19">
        <f>VLOOKUP(Z192,主线配置!F:G,2,FALSE)</f>
        <v>3010002</v>
      </c>
      <c r="X192" s="19">
        <f t="shared" si="149"/>
        <v>88</v>
      </c>
      <c r="Y192" s="11" t="str">
        <f>VLOOKUP(Z192,主线配置!H:I,2,FALSE)</f>
        <v>法老王</v>
      </c>
      <c r="Z192" s="11">
        <f t="shared" si="150"/>
        <v>2</v>
      </c>
      <c r="AA192" s="11">
        <v>88</v>
      </c>
    </row>
    <row r="193" spans="1:27" s="11" customFormat="1" x14ac:dyDescent="0.15">
      <c r="A193" s="19">
        <f t="shared" si="91"/>
        <v>3010189</v>
      </c>
      <c r="B193" s="19">
        <f t="shared" si="143"/>
        <v>0</v>
      </c>
      <c r="C193" s="19">
        <f t="shared" si="143"/>
        <v>0</v>
      </c>
      <c r="D193" s="19">
        <f t="shared" si="143"/>
        <v>0</v>
      </c>
      <c r="E193" s="19">
        <f t="shared" si="143"/>
        <v>0</v>
      </c>
      <c r="F193" s="19">
        <f>INT(VLOOKUP(Z193,主线配置!R:AF,14,FALSE)/VLOOKUP(1,映射表!B:C,2,FALSE)*VLOOKUP(X193,映射表!B:C,2,FALSE))</f>
        <v>68852125</v>
      </c>
      <c r="G193" s="19">
        <f>INT(VLOOKUP(Z193,主线配置!R:AF,12,FALSE)/VLOOKUP(1,映射表!B:C,2,FALSE)*VLOOKUP(X193,映射表!B:C,2,FALSE))</f>
        <v>686710</v>
      </c>
      <c r="H193" s="19">
        <f t="shared" si="89"/>
        <v>0</v>
      </c>
      <c r="I193" s="19">
        <f>INT(VLOOKUP(Z193,主线配置!R:AF,13,FALSE)/VLOOKUP(1,映射表!B:C,2,FALSE)*VLOOKUP(X193,映射表!B:C,2,FALSE))</f>
        <v>686710</v>
      </c>
      <c r="J193" s="19">
        <f t="shared" ref="J193:K193" si="156">J192</f>
        <v>0</v>
      </c>
      <c r="K193" s="19">
        <f t="shared" si="156"/>
        <v>100</v>
      </c>
      <c r="L193" s="19">
        <f t="shared" si="144"/>
        <v>0</v>
      </c>
      <c r="M193" s="19">
        <f t="shared" si="144"/>
        <v>0</v>
      </c>
      <c r="N193" s="19">
        <f t="shared" si="144"/>
        <v>95</v>
      </c>
      <c r="O193" s="19">
        <f t="shared" si="144"/>
        <v>0</v>
      </c>
      <c r="P193" s="19">
        <f t="shared" si="144"/>
        <v>0</v>
      </c>
      <c r="Q193" s="19">
        <f t="shared" si="144"/>
        <v>0</v>
      </c>
      <c r="R193" s="19">
        <f t="shared" si="144"/>
        <v>0</v>
      </c>
      <c r="S193" s="19">
        <f t="shared" si="144"/>
        <v>0</v>
      </c>
      <c r="T193" s="19">
        <f t="shared" si="144"/>
        <v>0</v>
      </c>
      <c r="U193" s="19">
        <f t="shared" si="144"/>
        <v>0</v>
      </c>
      <c r="V193" s="19">
        <f t="shared" si="144"/>
        <v>0</v>
      </c>
      <c r="W193" s="19">
        <f>VLOOKUP(Z193,主线配置!F:G,2,FALSE)</f>
        <v>3010002</v>
      </c>
      <c r="X193" s="19">
        <f t="shared" si="149"/>
        <v>89</v>
      </c>
      <c r="Y193" s="11" t="str">
        <f>VLOOKUP(Z193,主线配置!H:I,2,FALSE)</f>
        <v>法老王</v>
      </c>
      <c r="Z193" s="11">
        <f t="shared" si="150"/>
        <v>2</v>
      </c>
      <c r="AA193" s="11">
        <v>89</v>
      </c>
    </row>
    <row r="194" spans="1:27" s="11" customFormat="1" x14ac:dyDescent="0.15">
      <c r="A194" s="19">
        <f t="shared" si="91"/>
        <v>3010190</v>
      </c>
      <c r="B194" s="19">
        <f t="shared" si="143"/>
        <v>0</v>
      </c>
      <c r="C194" s="19">
        <f t="shared" si="143"/>
        <v>0</v>
      </c>
      <c r="D194" s="19">
        <f t="shared" si="143"/>
        <v>0</v>
      </c>
      <c r="E194" s="19">
        <f t="shared" si="143"/>
        <v>0</v>
      </c>
      <c r="F194" s="19">
        <f>INT(VLOOKUP(Z194,主线配置!R:AF,14,FALSE)/VLOOKUP(1,映射表!B:C,2,FALSE)*VLOOKUP(X194,映射表!B:C,2,FALSE))</f>
        <v>73818237</v>
      </c>
      <c r="G194" s="19">
        <f>INT(VLOOKUP(Z194,主线配置!R:AF,12,FALSE)/VLOOKUP(1,映射表!B:C,2,FALSE)*VLOOKUP(X194,映射表!B:C,2,FALSE))</f>
        <v>736240</v>
      </c>
      <c r="H194" s="19">
        <f t="shared" si="89"/>
        <v>0</v>
      </c>
      <c r="I194" s="19">
        <f>INT(VLOOKUP(Z194,主线配置!R:AF,13,FALSE)/VLOOKUP(1,映射表!B:C,2,FALSE)*VLOOKUP(X194,映射表!B:C,2,FALSE))</f>
        <v>736240</v>
      </c>
      <c r="J194" s="19">
        <f t="shared" ref="J194:K194" si="157">J193</f>
        <v>0</v>
      </c>
      <c r="K194" s="19">
        <f t="shared" si="157"/>
        <v>100</v>
      </c>
      <c r="L194" s="19">
        <f t="shared" si="144"/>
        <v>0</v>
      </c>
      <c r="M194" s="19">
        <f t="shared" si="144"/>
        <v>0</v>
      </c>
      <c r="N194" s="19">
        <f t="shared" si="144"/>
        <v>95</v>
      </c>
      <c r="O194" s="19">
        <f t="shared" si="144"/>
        <v>0</v>
      </c>
      <c r="P194" s="19">
        <f t="shared" si="144"/>
        <v>0</v>
      </c>
      <c r="Q194" s="19">
        <f t="shared" si="144"/>
        <v>0</v>
      </c>
      <c r="R194" s="19">
        <f t="shared" si="144"/>
        <v>0</v>
      </c>
      <c r="S194" s="19">
        <f t="shared" si="144"/>
        <v>0</v>
      </c>
      <c r="T194" s="19">
        <f t="shared" si="144"/>
        <v>0</v>
      </c>
      <c r="U194" s="19">
        <f t="shared" si="144"/>
        <v>0</v>
      </c>
      <c r="V194" s="19">
        <f t="shared" si="144"/>
        <v>0</v>
      </c>
      <c r="W194" s="19">
        <f>VLOOKUP(Z194,主线配置!F:G,2,FALSE)</f>
        <v>3010002</v>
      </c>
      <c r="X194" s="19">
        <f t="shared" si="149"/>
        <v>90</v>
      </c>
      <c r="Y194" s="11" t="str">
        <f>VLOOKUP(Z194,主线配置!H:I,2,FALSE)</f>
        <v>法老王</v>
      </c>
      <c r="Z194" s="11">
        <f t="shared" si="150"/>
        <v>2</v>
      </c>
      <c r="AA194" s="11">
        <v>90</v>
      </c>
    </row>
    <row r="195" spans="1:27" s="11" customFormat="1" x14ac:dyDescent="0.15">
      <c r="A195" s="19">
        <f t="shared" si="91"/>
        <v>3010191</v>
      </c>
      <c r="B195" s="19">
        <f t="shared" si="143"/>
        <v>0</v>
      </c>
      <c r="C195" s="19">
        <f t="shared" si="143"/>
        <v>0</v>
      </c>
      <c r="D195" s="19">
        <f t="shared" si="143"/>
        <v>0</v>
      </c>
      <c r="E195" s="19">
        <f t="shared" si="143"/>
        <v>0</v>
      </c>
      <c r="F195" s="19">
        <f>INT(VLOOKUP(Z195,主线配置!R:AF,14,FALSE)/VLOOKUP(1,映射表!B:C,2,FALSE)*VLOOKUP(X195,映射表!B:C,2,FALSE))</f>
        <v>79141909</v>
      </c>
      <c r="G195" s="19">
        <f>INT(VLOOKUP(Z195,主线配置!R:AF,12,FALSE)/VLOOKUP(1,映射表!B:C,2,FALSE)*VLOOKUP(X195,映射表!B:C,2,FALSE))</f>
        <v>789337</v>
      </c>
      <c r="H195" s="19">
        <f t="shared" si="89"/>
        <v>0</v>
      </c>
      <c r="I195" s="19">
        <f>INT(VLOOKUP(Z195,主线配置!R:AF,13,FALSE)/VLOOKUP(1,映射表!B:C,2,FALSE)*VLOOKUP(X195,映射表!B:C,2,FALSE))</f>
        <v>789337</v>
      </c>
      <c r="J195" s="19">
        <f t="shared" ref="J195:K195" si="158">J194</f>
        <v>0</v>
      </c>
      <c r="K195" s="19">
        <f t="shared" si="158"/>
        <v>100</v>
      </c>
      <c r="L195" s="19">
        <f t="shared" si="144"/>
        <v>0</v>
      </c>
      <c r="M195" s="19">
        <f t="shared" si="144"/>
        <v>0</v>
      </c>
      <c r="N195" s="19">
        <f t="shared" si="144"/>
        <v>95</v>
      </c>
      <c r="O195" s="19">
        <f t="shared" si="144"/>
        <v>0</v>
      </c>
      <c r="P195" s="19">
        <f t="shared" si="144"/>
        <v>0</v>
      </c>
      <c r="Q195" s="19">
        <f t="shared" si="144"/>
        <v>0</v>
      </c>
      <c r="R195" s="19">
        <f t="shared" si="144"/>
        <v>0</v>
      </c>
      <c r="S195" s="19">
        <f t="shared" si="144"/>
        <v>0</v>
      </c>
      <c r="T195" s="19">
        <f t="shared" si="144"/>
        <v>0</v>
      </c>
      <c r="U195" s="19">
        <f t="shared" si="144"/>
        <v>0</v>
      </c>
      <c r="V195" s="19">
        <f t="shared" si="144"/>
        <v>0</v>
      </c>
      <c r="W195" s="19">
        <f>VLOOKUP(Z195,主线配置!F:G,2,FALSE)</f>
        <v>3010002</v>
      </c>
      <c r="X195" s="19">
        <f t="shared" si="149"/>
        <v>91</v>
      </c>
      <c r="Y195" s="11" t="str">
        <f>VLOOKUP(Z195,主线配置!H:I,2,FALSE)</f>
        <v>法老王</v>
      </c>
      <c r="Z195" s="11">
        <f t="shared" si="150"/>
        <v>2</v>
      </c>
      <c r="AA195" s="11">
        <v>91</v>
      </c>
    </row>
    <row r="196" spans="1:27" s="11" customFormat="1" x14ac:dyDescent="0.15">
      <c r="A196" s="19">
        <f t="shared" si="91"/>
        <v>3010192</v>
      </c>
      <c r="B196" s="19">
        <f t="shared" si="143"/>
        <v>0</v>
      </c>
      <c r="C196" s="19">
        <f t="shared" si="143"/>
        <v>0</v>
      </c>
      <c r="D196" s="19">
        <f t="shared" si="143"/>
        <v>0</v>
      </c>
      <c r="E196" s="19">
        <f t="shared" si="143"/>
        <v>0</v>
      </c>
      <c r="F196" s="19">
        <f>INT(VLOOKUP(Z196,主线配置!R:AF,14,FALSE)/VLOOKUP(1,映射表!B:C,2,FALSE)*VLOOKUP(X196,映射表!B:C,2,FALSE))</f>
        <v>84848886</v>
      </c>
      <c r="G196" s="19">
        <f>INT(VLOOKUP(Z196,主线配置!R:AF,12,FALSE)/VLOOKUP(1,映射表!B:C,2,FALSE)*VLOOKUP(X196,映射表!B:C,2,FALSE))</f>
        <v>846256</v>
      </c>
      <c r="H196" s="19">
        <f t="shared" si="89"/>
        <v>0</v>
      </c>
      <c r="I196" s="19">
        <f>INT(VLOOKUP(Z196,主线配置!R:AF,13,FALSE)/VLOOKUP(1,映射表!B:C,2,FALSE)*VLOOKUP(X196,映射表!B:C,2,FALSE))</f>
        <v>846256</v>
      </c>
      <c r="J196" s="19">
        <f t="shared" ref="J196:K196" si="159">J195</f>
        <v>0</v>
      </c>
      <c r="K196" s="19">
        <f t="shared" si="159"/>
        <v>100</v>
      </c>
      <c r="L196" s="19">
        <f t="shared" si="144"/>
        <v>0</v>
      </c>
      <c r="M196" s="19">
        <f t="shared" si="144"/>
        <v>0</v>
      </c>
      <c r="N196" s="19">
        <f t="shared" si="144"/>
        <v>95</v>
      </c>
      <c r="O196" s="19">
        <f t="shared" si="144"/>
        <v>0</v>
      </c>
      <c r="P196" s="19">
        <f t="shared" si="144"/>
        <v>0</v>
      </c>
      <c r="Q196" s="19">
        <f t="shared" si="144"/>
        <v>0</v>
      </c>
      <c r="R196" s="19">
        <f t="shared" si="144"/>
        <v>0</v>
      </c>
      <c r="S196" s="19">
        <f t="shared" si="144"/>
        <v>0</v>
      </c>
      <c r="T196" s="19">
        <f t="shared" si="144"/>
        <v>0</v>
      </c>
      <c r="U196" s="19">
        <f t="shared" si="144"/>
        <v>0</v>
      </c>
      <c r="V196" s="19">
        <f t="shared" si="144"/>
        <v>0</v>
      </c>
      <c r="W196" s="19">
        <f>VLOOKUP(Z196,主线配置!F:G,2,FALSE)</f>
        <v>3010002</v>
      </c>
      <c r="X196" s="19">
        <f t="shared" si="149"/>
        <v>92</v>
      </c>
      <c r="Y196" s="11" t="str">
        <f>VLOOKUP(Z196,主线配置!H:I,2,FALSE)</f>
        <v>法老王</v>
      </c>
      <c r="Z196" s="11">
        <f t="shared" si="150"/>
        <v>2</v>
      </c>
      <c r="AA196" s="11">
        <v>92</v>
      </c>
    </row>
    <row r="197" spans="1:27" s="11" customFormat="1" x14ac:dyDescent="0.15">
      <c r="A197" s="19">
        <f t="shared" si="91"/>
        <v>3010193</v>
      </c>
      <c r="B197" s="19">
        <f t="shared" si="143"/>
        <v>0</v>
      </c>
      <c r="C197" s="19">
        <f t="shared" si="143"/>
        <v>0</v>
      </c>
      <c r="D197" s="19">
        <f t="shared" si="143"/>
        <v>0</v>
      </c>
      <c r="E197" s="19">
        <f t="shared" si="143"/>
        <v>0</v>
      </c>
      <c r="F197" s="19">
        <f>INT(VLOOKUP(Z197,主线配置!R:AF,14,FALSE)/VLOOKUP(1,映射表!B:C,2,FALSE)*VLOOKUP(X197,映射表!B:C,2,FALSE))</f>
        <v>90966766</v>
      </c>
      <c r="G197" s="19">
        <f>INT(VLOOKUP(Z197,主线配置!R:AF,12,FALSE)/VLOOKUP(1,映射表!B:C,2,FALSE)*VLOOKUP(X197,映射表!B:C,2,FALSE))</f>
        <v>907274</v>
      </c>
      <c r="H197" s="19">
        <f t="shared" si="89"/>
        <v>0</v>
      </c>
      <c r="I197" s="19">
        <f>INT(VLOOKUP(Z197,主线配置!R:AF,13,FALSE)/VLOOKUP(1,映射表!B:C,2,FALSE)*VLOOKUP(X197,映射表!B:C,2,FALSE))</f>
        <v>907274</v>
      </c>
      <c r="J197" s="19">
        <f t="shared" ref="J197:K197" si="160">J196</f>
        <v>0</v>
      </c>
      <c r="K197" s="19">
        <f t="shared" si="160"/>
        <v>100</v>
      </c>
      <c r="L197" s="19">
        <f t="shared" si="144"/>
        <v>0</v>
      </c>
      <c r="M197" s="19">
        <f t="shared" si="144"/>
        <v>0</v>
      </c>
      <c r="N197" s="19">
        <f t="shared" si="144"/>
        <v>95</v>
      </c>
      <c r="O197" s="19">
        <f t="shared" si="144"/>
        <v>0</v>
      </c>
      <c r="P197" s="19">
        <f t="shared" si="144"/>
        <v>0</v>
      </c>
      <c r="Q197" s="19">
        <f t="shared" si="144"/>
        <v>0</v>
      </c>
      <c r="R197" s="19">
        <f t="shared" si="144"/>
        <v>0</v>
      </c>
      <c r="S197" s="19">
        <f t="shared" si="144"/>
        <v>0</v>
      </c>
      <c r="T197" s="19">
        <f t="shared" si="144"/>
        <v>0</v>
      </c>
      <c r="U197" s="19">
        <f t="shared" si="144"/>
        <v>0</v>
      </c>
      <c r="V197" s="19">
        <f t="shared" si="144"/>
        <v>0</v>
      </c>
      <c r="W197" s="19">
        <f>VLOOKUP(Z197,主线配置!F:G,2,FALSE)</f>
        <v>3010002</v>
      </c>
      <c r="X197" s="19">
        <f t="shared" si="149"/>
        <v>93</v>
      </c>
      <c r="Y197" s="11" t="str">
        <f>VLOOKUP(Z197,主线配置!H:I,2,FALSE)</f>
        <v>法老王</v>
      </c>
      <c r="Z197" s="11">
        <f t="shared" si="150"/>
        <v>2</v>
      </c>
      <c r="AA197" s="11">
        <v>93</v>
      </c>
    </row>
    <row r="198" spans="1:27" s="11" customFormat="1" x14ac:dyDescent="0.15">
      <c r="A198" s="19">
        <f t="shared" si="91"/>
        <v>3010194</v>
      </c>
      <c r="B198" s="19">
        <f t="shared" si="143"/>
        <v>0</v>
      </c>
      <c r="C198" s="19">
        <f t="shared" si="143"/>
        <v>0</v>
      </c>
      <c r="D198" s="19">
        <f t="shared" si="143"/>
        <v>0</v>
      </c>
      <c r="E198" s="19">
        <f t="shared" si="143"/>
        <v>0</v>
      </c>
      <c r="F198" s="19">
        <f>INT(VLOOKUP(Z198,主线配置!R:AF,14,FALSE)/VLOOKUP(1,映射表!B:C,2,FALSE)*VLOOKUP(X198,映射表!B:C,2,FALSE))</f>
        <v>97525132</v>
      </c>
      <c r="G198" s="19">
        <f>INT(VLOOKUP(Z198,主线配置!R:AF,12,FALSE)/VLOOKUP(1,映射表!B:C,2,FALSE)*VLOOKUP(X198,映射表!B:C,2,FALSE))</f>
        <v>972685</v>
      </c>
      <c r="H198" s="19">
        <f t="shared" ref="H198:H204" si="161">H197</f>
        <v>0</v>
      </c>
      <c r="I198" s="19">
        <f>INT(VLOOKUP(Z198,主线配置!R:AF,13,FALSE)/VLOOKUP(1,映射表!B:C,2,FALSE)*VLOOKUP(X198,映射表!B:C,2,FALSE))</f>
        <v>972685</v>
      </c>
      <c r="J198" s="19">
        <f t="shared" ref="J198:K198" si="162">J197</f>
        <v>0</v>
      </c>
      <c r="K198" s="19">
        <f t="shared" si="162"/>
        <v>100</v>
      </c>
      <c r="L198" s="19">
        <f t="shared" si="144"/>
        <v>0</v>
      </c>
      <c r="M198" s="19">
        <f t="shared" si="144"/>
        <v>0</v>
      </c>
      <c r="N198" s="19">
        <f t="shared" si="144"/>
        <v>95</v>
      </c>
      <c r="O198" s="19">
        <f t="shared" si="144"/>
        <v>0</v>
      </c>
      <c r="P198" s="19">
        <f t="shared" si="144"/>
        <v>0</v>
      </c>
      <c r="Q198" s="19">
        <f t="shared" si="144"/>
        <v>0</v>
      </c>
      <c r="R198" s="19">
        <f t="shared" si="144"/>
        <v>0</v>
      </c>
      <c r="S198" s="19">
        <f t="shared" si="144"/>
        <v>0</v>
      </c>
      <c r="T198" s="19">
        <f t="shared" si="144"/>
        <v>0</v>
      </c>
      <c r="U198" s="19">
        <f t="shared" si="144"/>
        <v>0</v>
      </c>
      <c r="V198" s="19">
        <f t="shared" si="144"/>
        <v>0</v>
      </c>
      <c r="W198" s="19">
        <f>VLOOKUP(Z198,主线配置!F:G,2,FALSE)</f>
        <v>3010002</v>
      </c>
      <c r="X198" s="19">
        <f t="shared" si="149"/>
        <v>94</v>
      </c>
      <c r="Y198" s="11" t="str">
        <f>VLOOKUP(Z198,主线配置!H:I,2,FALSE)</f>
        <v>法老王</v>
      </c>
      <c r="Z198" s="11">
        <f t="shared" si="150"/>
        <v>2</v>
      </c>
      <c r="AA198" s="11">
        <v>94</v>
      </c>
    </row>
    <row r="199" spans="1:27" s="11" customFormat="1" x14ac:dyDescent="0.15">
      <c r="A199" s="19">
        <f t="shared" ref="A199:A204" si="163">A198+1</f>
        <v>3010195</v>
      </c>
      <c r="B199" s="19">
        <f t="shared" ref="B199:E204" si="164">B198</f>
        <v>0</v>
      </c>
      <c r="C199" s="19">
        <f t="shared" si="164"/>
        <v>0</v>
      </c>
      <c r="D199" s="19">
        <f t="shared" si="164"/>
        <v>0</v>
      </c>
      <c r="E199" s="19">
        <f t="shared" si="164"/>
        <v>0</v>
      </c>
      <c r="F199" s="19">
        <f>INT(VLOOKUP(Z199,主线配置!R:AF,14,FALSE)/VLOOKUP(1,映射表!B:C,2,FALSE)*VLOOKUP(X199,映射表!B:C,2,FALSE))</f>
        <v>104555701</v>
      </c>
      <c r="G199" s="19">
        <f>INT(VLOOKUP(Z199,主线配置!R:AF,12,FALSE)/VLOOKUP(1,映射表!B:C,2,FALSE)*VLOOKUP(X199,映射表!B:C,2,FALSE))</f>
        <v>1042806</v>
      </c>
      <c r="H199" s="19">
        <f t="shared" si="161"/>
        <v>0</v>
      </c>
      <c r="I199" s="19">
        <f>INT(VLOOKUP(Z199,主线配置!R:AF,13,FALSE)/VLOOKUP(1,映射表!B:C,2,FALSE)*VLOOKUP(X199,映射表!B:C,2,FALSE))</f>
        <v>1042806</v>
      </c>
      <c r="J199" s="19">
        <f t="shared" ref="J199:V204" si="165">J198</f>
        <v>0</v>
      </c>
      <c r="K199" s="19">
        <f t="shared" si="165"/>
        <v>100</v>
      </c>
      <c r="L199" s="19">
        <f t="shared" si="165"/>
        <v>0</v>
      </c>
      <c r="M199" s="19">
        <f t="shared" si="165"/>
        <v>0</v>
      </c>
      <c r="N199" s="19">
        <f t="shared" si="165"/>
        <v>95</v>
      </c>
      <c r="O199" s="19">
        <f t="shared" si="165"/>
        <v>0</v>
      </c>
      <c r="P199" s="19">
        <f t="shared" si="165"/>
        <v>0</v>
      </c>
      <c r="Q199" s="19">
        <f t="shared" si="165"/>
        <v>0</v>
      </c>
      <c r="R199" s="19">
        <f t="shared" si="165"/>
        <v>0</v>
      </c>
      <c r="S199" s="19">
        <f t="shared" si="165"/>
        <v>0</v>
      </c>
      <c r="T199" s="19">
        <f t="shared" si="165"/>
        <v>0</v>
      </c>
      <c r="U199" s="19">
        <f t="shared" si="165"/>
        <v>0</v>
      </c>
      <c r="V199" s="19">
        <f t="shared" si="165"/>
        <v>0</v>
      </c>
      <c r="W199" s="19">
        <f>VLOOKUP(Z199,主线配置!F:G,2,FALSE)</f>
        <v>3010002</v>
      </c>
      <c r="X199" s="19">
        <f t="shared" si="149"/>
        <v>95</v>
      </c>
      <c r="Y199" s="11" t="str">
        <f>VLOOKUP(Z199,主线配置!H:I,2,FALSE)</f>
        <v>法老王</v>
      </c>
      <c r="Z199" s="11">
        <f t="shared" si="150"/>
        <v>2</v>
      </c>
      <c r="AA199" s="11">
        <v>95</v>
      </c>
    </row>
    <row r="200" spans="1:27" s="11" customFormat="1" x14ac:dyDescent="0.15">
      <c r="A200" s="19">
        <f t="shared" si="163"/>
        <v>3010196</v>
      </c>
      <c r="B200" s="19">
        <f t="shared" si="164"/>
        <v>0</v>
      </c>
      <c r="C200" s="19">
        <f t="shared" si="164"/>
        <v>0</v>
      </c>
      <c r="D200" s="19">
        <f t="shared" si="164"/>
        <v>0</v>
      </c>
      <c r="E200" s="19">
        <f t="shared" si="164"/>
        <v>0</v>
      </c>
      <c r="F200" s="19">
        <f>INT(VLOOKUP(Z200,主线配置!R:AF,14,FALSE)/VLOOKUP(1,映射表!B:C,2,FALSE)*VLOOKUP(X200,映射表!B:C,2,FALSE))</f>
        <v>112092471</v>
      </c>
      <c r="G200" s="19">
        <f>INT(VLOOKUP(Z200,主线配置!R:AF,12,FALSE)/VLOOKUP(1,映射表!B:C,2,FALSE)*VLOOKUP(X200,映射表!B:C,2,FALSE))</f>
        <v>1117976</v>
      </c>
      <c r="H200" s="19">
        <f t="shared" si="161"/>
        <v>0</v>
      </c>
      <c r="I200" s="19">
        <f>INT(VLOOKUP(Z200,主线配置!R:AF,13,FALSE)/VLOOKUP(1,映射表!B:C,2,FALSE)*VLOOKUP(X200,映射表!B:C,2,FALSE))</f>
        <v>1117976</v>
      </c>
      <c r="J200" s="19">
        <f t="shared" ref="J200:K200" si="166">J199</f>
        <v>0</v>
      </c>
      <c r="K200" s="19">
        <f t="shared" si="166"/>
        <v>100</v>
      </c>
      <c r="L200" s="19">
        <f t="shared" si="165"/>
        <v>0</v>
      </c>
      <c r="M200" s="19">
        <f t="shared" si="165"/>
        <v>0</v>
      </c>
      <c r="N200" s="19">
        <f t="shared" si="165"/>
        <v>95</v>
      </c>
      <c r="O200" s="19">
        <f t="shared" si="165"/>
        <v>0</v>
      </c>
      <c r="P200" s="19">
        <f t="shared" si="165"/>
        <v>0</v>
      </c>
      <c r="Q200" s="19">
        <f t="shared" si="165"/>
        <v>0</v>
      </c>
      <c r="R200" s="19">
        <f t="shared" si="165"/>
        <v>0</v>
      </c>
      <c r="S200" s="19">
        <f t="shared" si="165"/>
        <v>0</v>
      </c>
      <c r="T200" s="19">
        <f t="shared" si="165"/>
        <v>0</v>
      </c>
      <c r="U200" s="19">
        <f t="shared" si="165"/>
        <v>0</v>
      </c>
      <c r="V200" s="19">
        <f t="shared" si="165"/>
        <v>0</v>
      </c>
      <c r="W200" s="19">
        <f>VLOOKUP(Z200,主线配置!F:G,2,FALSE)</f>
        <v>3010002</v>
      </c>
      <c r="X200" s="19">
        <f t="shared" si="149"/>
        <v>96</v>
      </c>
      <c r="Y200" s="11" t="str">
        <f>VLOOKUP(Z200,主线配置!H:I,2,FALSE)</f>
        <v>法老王</v>
      </c>
      <c r="Z200" s="11">
        <f t="shared" si="150"/>
        <v>2</v>
      </c>
      <c r="AA200" s="11">
        <v>96</v>
      </c>
    </row>
    <row r="201" spans="1:27" s="11" customFormat="1" x14ac:dyDescent="0.15">
      <c r="A201" s="19">
        <f t="shared" si="163"/>
        <v>3010197</v>
      </c>
      <c r="B201" s="19">
        <f t="shared" si="164"/>
        <v>0</v>
      </c>
      <c r="C201" s="19">
        <f t="shared" si="164"/>
        <v>0</v>
      </c>
      <c r="D201" s="19">
        <f t="shared" si="164"/>
        <v>0</v>
      </c>
      <c r="E201" s="19">
        <f t="shared" si="164"/>
        <v>0</v>
      </c>
      <c r="F201" s="19">
        <f>INT(VLOOKUP(Z201,主线配置!R:AF,14,FALSE)/VLOOKUP(1,映射表!B:C,2,FALSE)*VLOOKUP(X201,映射表!B:C,2,FALSE))</f>
        <v>120171888</v>
      </c>
      <c r="G201" s="19">
        <f>INT(VLOOKUP(Z201,主线配置!R:AF,12,FALSE)/VLOOKUP(1,映射表!B:C,2,FALSE)*VLOOKUP(X201,映射表!B:C,2,FALSE))</f>
        <v>1198557</v>
      </c>
      <c r="H201" s="19">
        <f t="shared" si="161"/>
        <v>0</v>
      </c>
      <c r="I201" s="19">
        <f>INT(VLOOKUP(Z201,主线配置!R:AF,13,FALSE)/VLOOKUP(1,映射表!B:C,2,FALSE)*VLOOKUP(X201,映射表!B:C,2,FALSE))</f>
        <v>1198557</v>
      </c>
      <c r="J201" s="19">
        <f t="shared" ref="J201:K201" si="167">J200</f>
        <v>0</v>
      </c>
      <c r="K201" s="19">
        <f t="shared" si="167"/>
        <v>100</v>
      </c>
      <c r="L201" s="19">
        <f t="shared" si="165"/>
        <v>0</v>
      </c>
      <c r="M201" s="19">
        <f t="shared" si="165"/>
        <v>0</v>
      </c>
      <c r="N201" s="19">
        <f t="shared" si="165"/>
        <v>95</v>
      </c>
      <c r="O201" s="19">
        <f t="shared" si="165"/>
        <v>0</v>
      </c>
      <c r="P201" s="19">
        <f t="shared" si="165"/>
        <v>0</v>
      </c>
      <c r="Q201" s="19">
        <f t="shared" si="165"/>
        <v>0</v>
      </c>
      <c r="R201" s="19">
        <f t="shared" si="165"/>
        <v>0</v>
      </c>
      <c r="S201" s="19">
        <f t="shared" si="165"/>
        <v>0</v>
      </c>
      <c r="T201" s="19">
        <f t="shared" si="165"/>
        <v>0</v>
      </c>
      <c r="U201" s="19">
        <f t="shared" si="165"/>
        <v>0</v>
      </c>
      <c r="V201" s="19">
        <f t="shared" si="165"/>
        <v>0</v>
      </c>
      <c r="W201" s="19">
        <f>VLOOKUP(Z201,主线配置!F:G,2,FALSE)</f>
        <v>3010002</v>
      </c>
      <c r="X201" s="19">
        <f t="shared" si="149"/>
        <v>97</v>
      </c>
      <c r="Y201" s="11" t="str">
        <f>VLOOKUP(Z201,主线配置!H:I,2,FALSE)</f>
        <v>法老王</v>
      </c>
      <c r="Z201" s="11">
        <f t="shared" si="150"/>
        <v>2</v>
      </c>
      <c r="AA201" s="11">
        <v>97</v>
      </c>
    </row>
    <row r="202" spans="1:27" s="11" customFormat="1" x14ac:dyDescent="0.15">
      <c r="A202" s="19">
        <f t="shared" si="163"/>
        <v>3010198</v>
      </c>
      <c r="B202" s="19">
        <f t="shared" si="164"/>
        <v>0</v>
      </c>
      <c r="C202" s="19">
        <f t="shared" si="164"/>
        <v>0</v>
      </c>
      <c r="D202" s="19">
        <f t="shared" si="164"/>
        <v>0</v>
      </c>
      <c r="E202" s="19">
        <f t="shared" si="164"/>
        <v>0</v>
      </c>
      <c r="F202" s="19">
        <f>INT(VLOOKUP(Z202,主线配置!R:AF,14,FALSE)/VLOOKUP(1,映射表!B:C,2,FALSE)*VLOOKUP(X202,映射表!B:C,2,FALSE))</f>
        <v>128833023</v>
      </c>
      <c r="G202" s="19">
        <f>INT(VLOOKUP(Z202,主线配置!R:AF,12,FALSE)/VLOOKUP(1,映射表!B:C,2,FALSE)*VLOOKUP(X202,映射表!B:C,2,FALSE))</f>
        <v>1284941</v>
      </c>
      <c r="H202" s="19">
        <f t="shared" si="161"/>
        <v>0</v>
      </c>
      <c r="I202" s="19">
        <f>INT(VLOOKUP(Z202,主线配置!R:AF,13,FALSE)/VLOOKUP(1,映射表!B:C,2,FALSE)*VLOOKUP(X202,映射表!B:C,2,FALSE))</f>
        <v>1284941</v>
      </c>
      <c r="J202" s="19">
        <f t="shared" ref="J202:K202" si="168">J201</f>
        <v>0</v>
      </c>
      <c r="K202" s="19">
        <f t="shared" si="168"/>
        <v>100</v>
      </c>
      <c r="L202" s="19">
        <f t="shared" si="165"/>
        <v>0</v>
      </c>
      <c r="M202" s="19">
        <f t="shared" si="165"/>
        <v>0</v>
      </c>
      <c r="N202" s="19">
        <f t="shared" si="165"/>
        <v>95</v>
      </c>
      <c r="O202" s="19">
        <f t="shared" si="165"/>
        <v>0</v>
      </c>
      <c r="P202" s="19">
        <f t="shared" si="165"/>
        <v>0</v>
      </c>
      <c r="Q202" s="19">
        <f t="shared" si="165"/>
        <v>0</v>
      </c>
      <c r="R202" s="19">
        <f t="shared" si="165"/>
        <v>0</v>
      </c>
      <c r="S202" s="19">
        <f t="shared" si="165"/>
        <v>0</v>
      </c>
      <c r="T202" s="19">
        <f t="shared" si="165"/>
        <v>0</v>
      </c>
      <c r="U202" s="19">
        <f t="shared" si="165"/>
        <v>0</v>
      </c>
      <c r="V202" s="19">
        <f t="shared" si="165"/>
        <v>0</v>
      </c>
      <c r="W202" s="19">
        <f>VLOOKUP(Z202,主线配置!F:G,2,FALSE)</f>
        <v>3010002</v>
      </c>
      <c r="X202" s="19">
        <f t="shared" si="149"/>
        <v>98</v>
      </c>
      <c r="Y202" s="11" t="str">
        <f>VLOOKUP(Z202,主线配置!H:I,2,FALSE)</f>
        <v>法老王</v>
      </c>
      <c r="Z202" s="11">
        <f t="shared" si="150"/>
        <v>2</v>
      </c>
      <c r="AA202" s="11">
        <v>98</v>
      </c>
    </row>
    <row r="203" spans="1:27" s="11" customFormat="1" x14ac:dyDescent="0.15">
      <c r="A203" s="19">
        <f t="shared" si="163"/>
        <v>3010199</v>
      </c>
      <c r="B203" s="19">
        <f t="shared" si="164"/>
        <v>0</v>
      </c>
      <c r="C203" s="19">
        <f t="shared" si="164"/>
        <v>0</v>
      </c>
      <c r="D203" s="19">
        <f t="shared" si="164"/>
        <v>0</v>
      </c>
      <c r="E203" s="19">
        <f t="shared" si="164"/>
        <v>0</v>
      </c>
      <c r="F203" s="19">
        <f>INT(VLOOKUP(Z203,主线配置!R:AF,14,FALSE)/VLOOKUP(1,映射表!B:C,2,FALSE)*VLOOKUP(X203,映射表!B:C,2,FALSE))</f>
        <v>138117761</v>
      </c>
      <c r="G203" s="19">
        <f>INT(VLOOKUP(Z203,主线配置!R:AF,12,FALSE)/VLOOKUP(1,映射表!B:C,2,FALSE)*VLOOKUP(X203,映射表!B:C,2,FALSE))</f>
        <v>1377544</v>
      </c>
      <c r="H203" s="19">
        <f t="shared" si="161"/>
        <v>0</v>
      </c>
      <c r="I203" s="19">
        <f>INT(VLOOKUP(Z203,主线配置!R:AF,13,FALSE)/VLOOKUP(1,映射表!B:C,2,FALSE)*VLOOKUP(X203,映射表!B:C,2,FALSE))</f>
        <v>1377544</v>
      </c>
      <c r="J203" s="19">
        <f t="shared" ref="J203:K203" si="169">J202</f>
        <v>0</v>
      </c>
      <c r="K203" s="19">
        <f t="shared" si="169"/>
        <v>100</v>
      </c>
      <c r="L203" s="19">
        <f t="shared" si="165"/>
        <v>0</v>
      </c>
      <c r="M203" s="19">
        <f t="shared" si="165"/>
        <v>0</v>
      </c>
      <c r="N203" s="19">
        <f t="shared" si="165"/>
        <v>95</v>
      </c>
      <c r="O203" s="19">
        <f t="shared" si="165"/>
        <v>0</v>
      </c>
      <c r="P203" s="19">
        <f t="shared" si="165"/>
        <v>0</v>
      </c>
      <c r="Q203" s="19">
        <f t="shared" si="165"/>
        <v>0</v>
      </c>
      <c r="R203" s="19">
        <f t="shared" si="165"/>
        <v>0</v>
      </c>
      <c r="S203" s="19">
        <f t="shared" si="165"/>
        <v>0</v>
      </c>
      <c r="T203" s="19">
        <f t="shared" si="165"/>
        <v>0</v>
      </c>
      <c r="U203" s="19">
        <f t="shared" si="165"/>
        <v>0</v>
      </c>
      <c r="V203" s="19">
        <f t="shared" si="165"/>
        <v>0</v>
      </c>
      <c r="W203" s="19">
        <f>VLOOKUP(Z203,主线配置!F:G,2,FALSE)</f>
        <v>3010002</v>
      </c>
      <c r="X203" s="19">
        <f t="shared" si="149"/>
        <v>99</v>
      </c>
      <c r="Y203" s="11" t="str">
        <f>VLOOKUP(Z203,主线配置!H:I,2,FALSE)</f>
        <v>法老王</v>
      </c>
      <c r="Z203" s="11">
        <f t="shared" si="150"/>
        <v>2</v>
      </c>
      <c r="AA203" s="11">
        <v>99</v>
      </c>
    </row>
    <row r="204" spans="1:27" s="11" customFormat="1" x14ac:dyDescent="0.15">
      <c r="A204" s="19">
        <f t="shared" si="163"/>
        <v>3010200</v>
      </c>
      <c r="B204" s="19">
        <f t="shared" si="164"/>
        <v>0</v>
      </c>
      <c r="C204" s="19">
        <f t="shared" si="164"/>
        <v>0</v>
      </c>
      <c r="D204" s="19">
        <f t="shared" si="164"/>
        <v>0</v>
      </c>
      <c r="E204" s="19">
        <f t="shared" si="164"/>
        <v>0</v>
      </c>
      <c r="F204" s="19">
        <f>INT(VLOOKUP(Z204,主线配置!R:AF,14,FALSE)/VLOOKUP(1,映射表!B:C,2,FALSE)*VLOOKUP(X204,映射表!B:C,2,FALSE))</f>
        <v>148070999</v>
      </c>
      <c r="G204" s="19">
        <f>INT(VLOOKUP(Z204,主线配置!R:AF,12,FALSE)/VLOOKUP(1,映射表!B:C,2,FALSE)*VLOOKUP(X204,映射表!B:C,2,FALSE))</f>
        <v>1476815</v>
      </c>
      <c r="H204" s="19">
        <f t="shared" si="161"/>
        <v>0</v>
      </c>
      <c r="I204" s="19">
        <f>INT(VLOOKUP(Z204,主线配置!R:AF,13,FALSE)/VLOOKUP(1,映射表!B:C,2,FALSE)*VLOOKUP(X204,映射表!B:C,2,FALSE))</f>
        <v>1476815</v>
      </c>
      <c r="J204" s="19">
        <f t="shared" ref="J204:K204" si="170">J203</f>
        <v>0</v>
      </c>
      <c r="K204" s="19">
        <f t="shared" si="170"/>
        <v>100</v>
      </c>
      <c r="L204" s="19">
        <f t="shared" si="165"/>
        <v>0</v>
      </c>
      <c r="M204" s="19">
        <f t="shared" si="165"/>
        <v>0</v>
      </c>
      <c r="N204" s="19">
        <f t="shared" si="165"/>
        <v>95</v>
      </c>
      <c r="O204" s="19">
        <f t="shared" si="165"/>
        <v>0</v>
      </c>
      <c r="P204" s="19">
        <f t="shared" si="165"/>
        <v>0</v>
      </c>
      <c r="Q204" s="19">
        <f t="shared" si="165"/>
        <v>0</v>
      </c>
      <c r="R204" s="19">
        <f t="shared" si="165"/>
        <v>0</v>
      </c>
      <c r="S204" s="19">
        <f t="shared" si="165"/>
        <v>0</v>
      </c>
      <c r="T204" s="19">
        <f t="shared" si="165"/>
        <v>0</v>
      </c>
      <c r="U204" s="19">
        <f t="shared" si="165"/>
        <v>0</v>
      </c>
      <c r="V204" s="19">
        <f t="shared" si="165"/>
        <v>0</v>
      </c>
      <c r="W204" s="19">
        <f>VLOOKUP(Z204,主线配置!F:G,2,FALSE)</f>
        <v>3010002</v>
      </c>
      <c r="X204" s="19">
        <f t="shared" si="149"/>
        <v>100</v>
      </c>
      <c r="Y204" s="11" t="str">
        <f>VLOOKUP(Z204,主线配置!H:I,2,FALSE)</f>
        <v>法老王</v>
      </c>
      <c r="Z204" s="11">
        <f t="shared" si="150"/>
        <v>2</v>
      </c>
      <c r="AA204" s="11">
        <v>100</v>
      </c>
    </row>
    <row r="205" spans="1:27" s="11" customFormat="1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7" s="11" customFormat="1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7" s="11" customFormat="1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7" s="11" customFormat="1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s="11" customFormat="1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s="11" customFormat="1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s="11" customFormat="1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s="11" customFormat="1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s="11" customFormat="1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s="11" customFormat="1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s="11" customFormat="1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s="11" customFormat="1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s="11" customFormat="1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topLeftCell="H1" workbookViewId="0">
      <selection activeCell="Z32" sqref="Z32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f>VLOOKUP(B3,[1]怪物属性!$B:$C,2,FALSE)</f>
        <v>0</v>
      </c>
      <c r="D3">
        <f>C3</f>
        <v>0</v>
      </c>
      <c r="E3" s="10">
        <f>E$1*D3</f>
        <v>0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217</v>
      </c>
    </row>
    <row r="4" spans="2:26" x14ac:dyDescent="0.15">
      <c r="B4">
        <v>1</v>
      </c>
      <c r="C4">
        <f>VLOOKUP(B4,[1]怪物属性!$B:$C,2,FALSE)</f>
        <v>182.16000000000003</v>
      </c>
      <c r="D4">
        <f t="shared" ref="D4:D67" si="0">C4</f>
        <v>182.16000000000003</v>
      </c>
      <c r="E4" s="10">
        <f t="shared" ref="E4:E67" si="1">E$1*D4</f>
        <v>145.72800000000004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218</v>
      </c>
      <c r="Z4" t="s">
        <v>244</v>
      </c>
    </row>
    <row r="5" spans="2:26" x14ac:dyDescent="0.15">
      <c r="B5">
        <v>2</v>
      </c>
      <c r="C5">
        <f>VLOOKUP(B5,[1]怪物属性!$B:$C,2,FALSE)</f>
        <v>216.63551999999999</v>
      </c>
      <c r="D5">
        <f t="shared" si="0"/>
        <v>216.63551999999999</v>
      </c>
      <c r="E5" s="10">
        <f t="shared" si="1"/>
        <v>173.30841599999999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219</v>
      </c>
      <c r="Z5" t="s">
        <v>245</v>
      </c>
    </row>
    <row r="6" spans="2:26" x14ac:dyDescent="0.15">
      <c r="B6">
        <v>3</v>
      </c>
      <c r="C6">
        <f>VLOOKUP(B6,[1]怪物属性!$B:$C,2,FALSE)</f>
        <v>253.59327743999995</v>
      </c>
      <c r="D6">
        <f t="shared" si="0"/>
        <v>253.59327743999995</v>
      </c>
      <c r="E6" s="10">
        <f t="shared" si="1"/>
        <v>202.87462195199998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220</v>
      </c>
      <c r="Z6" t="s">
        <v>246</v>
      </c>
    </row>
    <row r="7" spans="2:26" x14ac:dyDescent="0.15">
      <c r="B7">
        <v>4</v>
      </c>
      <c r="C7">
        <f>VLOOKUP(B7,[1]怪物属性!$B:$C,2,FALSE)</f>
        <v>293.21199341568001</v>
      </c>
      <c r="D7">
        <f t="shared" si="0"/>
        <v>293.21199341568001</v>
      </c>
      <c r="E7" s="10">
        <f t="shared" si="1"/>
        <v>234.56959473254403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221</v>
      </c>
      <c r="Z7" t="s">
        <v>247</v>
      </c>
    </row>
    <row r="8" spans="2:26" x14ac:dyDescent="0.15">
      <c r="B8">
        <v>5</v>
      </c>
      <c r="C8">
        <f>VLOOKUP(B8,[1]怪物属性!$B:$C,2,FALSE)</f>
        <v>335.68325694160899</v>
      </c>
      <c r="D8">
        <f t="shared" si="0"/>
        <v>335.68325694160899</v>
      </c>
      <c r="E8" s="10">
        <f t="shared" si="1"/>
        <v>268.54660555328718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  <c r="Y8" s="17" t="s">
        <v>222</v>
      </c>
      <c r="Z8" t="s">
        <v>248</v>
      </c>
    </row>
    <row r="9" spans="2:26" x14ac:dyDescent="0.15">
      <c r="B9">
        <v>6</v>
      </c>
      <c r="C9">
        <f>VLOOKUP(B9,[1]怪物属性!$B:$C,2,FALSE)</f>
        <v>381.21245144140482</v>
      </c>
      <c r="D9">
        <f t="shared" si="0"/>
        <v>381.21245144140482</v>
      </c>
      <c r="E9" s="10">
        <f t="shared" si="1"/>
        <v>304.96996115312385</v>
      </c>
      <c r="J9" t="s">
        <v>92</v>
      </c>
      <c r="K9">
        <v>7</v>
      </c>
      <c r="T9">
        <v>7</v>
      </c>
      <c r="U9" s="6">
        <v>7</v>
      </c>
      <c r="Y9" s="17" t="s">
        <v>223</v>
      </c>
      <c r="Z9" t="s">
        <v>249</v>
      </c>
    </row>
    <row r="10" spans="2:26" x14ac:dyDescent="0.15">
      <c r="B10">
        <v>7</v>
      </c>
      <c r="C10">
        <f>VLOOKUP(B10,[1]怪物属性!$B:$C,2,FALSE)</f>
        <v>430.01974794518611</v>
      </c>
      <c r="D10">
        <f t="shared" si="0"/>
        <v>430.01974794518611</v>
      </c>
      <c r="E10" s="10">
        <f t="shared" si="1"/>
        <v>344.01579835614893</v>
      </c>
      <c r="J10" t="s">
        <v>93</v>
      </c>
      <c r="K10">
        <v>8</v>
      </c>
      <c r="T10">
        <v>8</v>
      </c>
      <c r="U10" s="6">
        <v>8</v>
      </c>
      <c r="Y10" s="17" t="s">
        <v>224</v>
      </c>
      <c r="Z10" t="s">
        <v>250</v>
      </c>
    </row>
    <row r="11" spans="2:26" x14ac:dyDescent="0.15">
      <c r="B11">
        <v>8</v>
      </c>
      <c r="C11">
        <f>VLOOKUP(B11,[1]怪物属性!$B:$C,2,FALSE)</f>
        <v>482.34116979723956</v>
      </c>
      <c r="D11">
        <f t="shared" si="0"/>
        <v>482.34116979723956</v>
      </c>
      <c r="E11" s="10">
        <f t="shared" si="1"/>
        <v>385.87293583779166</v>
      </c>
      <c r="J11" t="s">
        <v>94</v>
      </c>
      <c r="K11">
        <v>9</v>
      </c>
      <c r="T11">
        <v>9</v>
      </c>
      <c r="U11" s="6">
        <v>9</v>
      </c>
      <c r="Y11" s="17" t="s">
        <v>225</v>
      </c>
      <c r="Z11" t="s">
        <v>251</v>
      </c>
    </row>
    <row r="12" spans="2:26" x14ac:dyDescent="0.15">
      <c r="B12">
        <v>9</v>
      </c>
      <c r="C12">
        <f>VLOOKUP(B12,[1]怪物属性!$B:$C,2,FALSE)</f>
        <v>538.42973402264079</v>
      </c>
      <c r="D12">
        <f t="shared" si="0"/>
        <v>538.42973402264079</v>
      </c>
      <c r="E12" s="10">
        <f t="shared" si="1"/>
        <v>430.74378721811263</v>
      </c>
      <c r="J12" t="s">
        <v>95</v>
      </c>
      <c r="K12">
        <v>10</v>
      </c>
      <c r="T12">
        <v>10</v>
      </c>
      <c r="U12" s="6">
        <v>10</v>
      </c>
      <c r="Y12" s="17" t="s">
        <v>226</v>
      </c>
      <c r="Z12" t="s">
        <v>252</v>
      </c>
    </row>
    <row r="13" spans="2:26" x14ac:dyDescent="0.15">
      <c r="B13">
        <v>10</v>
      </c>
      <c r="C13">
        <f>VLOOKUP(B13,[1]怪物属性!$B:$C,2,FALSE)</f>
        <v>598.55667487227106</v>
      </c>
      <c r="D13">
        <f t="shared" si="0"/>
        <v>598.55667487227106</v>
      </c>
      <c r="E13" s="10">
        <f t="shared" si="1"/>
        <v>478.84533989781687</v>
      </c>
      <c r="J13" t="s">
        <v>96</v>
      </c>
      <c r="K13">
        <v>11</v>
      </c>
      <c r="T13">
        <v>11</v>
      </c>
      <c r="U13" s="6">
        <v>11</v>
      </c>
      <c r="Y13" s="17" t="s">
        <v>227</v>
      </c>
    </row>
    <row r="14" spans="2:26" x14ac:dyDescent="0.15">
      <c r="B14">
        <v>11</v>
      </c>
      <c r="C14">
        <f>VLOOKUP(B14,[1]怪物属性!$B:$C,2,FALSE)</f>
        <v>663.01275546307454</v>
      </c>
      <c r="D14">
        <f t="shared" si="0"/>
        <v>663.01275546307454</v>
      </c>
      <c r="E14" s="10">
        <f t="shared" si="1"/>
        <v>530.41020437045961</v>
      </c>
      <c r="J14" t="s">
        <v>97</v>
      </c>
      <c r="K14">
        <v>12</v>
      </c>
      <c r="T14">
        <v>12</v>
      </c>
      <c r="U14" s="6">
        <v>12</v>
      </c>
      <c r="Y14" s="17" t="s">
        <v>227</v>
      </c>
    </row>
    <row r="15" spans="2:26" x14ac:dyDescent="0.15">
      <c r="B15">
        <v>12</v>
      </c>
      <c r="C15">
        <f>VLOOKUP(B15,[1]怪物属性!$B:$C,2,FALSE)</f>
        <v>732.10967385641607</v>
      </c>
      <c r="D15">
        <f t="shared" si="0"/>
        <v>732.10967385641607</v>
      </c>
      <c r="E15" s="10">
        <f t="shared" si="1"/>
        <v>585.68773908513288</v>
      </c>
      <c r="J15" t="s">
        <v>103</v>
      </c>
      <c r="K15">
        <v>13</v>
      </c>
      <c r="T15">
        <v>13</v>
      </c>
      <c r="U15" s="6">
        <v>13</v>
      </c>
      <c r="Y15" s="17" t="s">
        <v>227</v>
      </c>
    </row>
    <row r="16" spans="2:26" x14ac:dyDescent="0.15">
      <c r="B16">
        <v>13</v>
      </c>
      <c r="C16">
        <f>VLOOKUP(B16,[1]怪物属性!$B:$C,2,FALSE)</f>
        <v>806.18157037407798</v>
      </c>
      <c r="D16">
        <f t="shared" si="0"/>
        <v>806.18157037407798</v>
      </c>
      <c r="E16" s="10">
        <f t="shared" si="1"/>
        <v>644.94525629926238</v>
      </c>
      <c r="J16" t="s">
        <v>102</v>
      </c>
      <c r="K16">
        <v>14</v>
      </c>
      <c r="T16">
        <v>14</v>
      </c>
      <c r="U16" s="6">
        <v>14</v>
      </c>
      <c r="Y16" s="17" t="s">
        <v>228</v>
      </c>
    </row>
    <row r="17" spans="2:26" x14ac:dyDescent="0.15">
      <c r="B17">
        <v>14</v>
      </c>
      <c r="C17">
        <f>VLOOKUP(B17,[1]怪物属性!$B:$C,2,FALSE)</f>
        <v>885.58664344101169</v>
      </c>
      <c r="D17">
        <f t="shared" si="0"/>
        <v>885.58664344101169</v>
      </c>
      <c r="E17" s="10">
        <f t="shared" si="1"/>
        <v>708.4693147528094</v>
      </c>
      <c r="J17" t="s">
        <v>101</v>
      </c>
      <c r="K17">
        <v>15</v>
      </c>
      <c r="T17">
        <v>15</v>
      </c>
      <c r="U17" s="6">
        <v>15</v>
      </c>
      <c r="Y17" s="17" t="s">
        <v>229</v>
      </c>
    </row>
    <row r="18" spans="2:26" x14ac:dyDescent="0.15">
      <c r="B18">
        <v>15</v>
      </c>
      <c r="C18">
        <f>VLOOKUP(B18,[1]怪物属性!$B:$C,2,FALSE)</f>
        <v>970.70888176876474</v>
      </c>
      <c r="D18">
        <f t="shared" si="0"/>
        <v>970.70888176876474</v>
      </c>
      <c r="E18" s="10">
        <f t="shared" si="1"/>
        <v>776.56710541501184</v>
      </c>
      <c r="J18" t="s">
        <v>100</v>
      </c>
      <c r="K18">
        <v>16</v>
      </c>
      <c r="T18">
        <v>16</v>
      </c>
      <c r="U18" s="6">
        <v>16</v>
      </c>
      <c r="Y18" s="17" t="s">
        <v>230</v>
      </c>
    </row>
    <row r="19" spans="2:26" x14ac:dyDescent="0.15">
      <c r="B19">
        <v>16</v>
      </c>
      <c r="C19">
        <f>VLOOKUP(B19,[1]怪物属性!$B:$C,2,FALSE)</f>
        <v>1061.9599212561159</v>
      </c>
      <c r="D19">
        <f t="shared" si="0"/>
        <v>1061.9599212561159</v>
      </c>
      <c r="E19" s="10">
        <f t="shared" si="1"/>
        <v>849.56793700489277</v>
      </c>
      <c r="J19" t="s">
        <v>99</v>
      </c>
      <c r="K19">
        <v>17</v>
      </c>
      <c r="T19">
        <v>17</v>
      </c>
      <c r="U19" s="6">
        <v>17</v>
      </c>
      <c r="Y19" s="17" t="s">
        <v>231</v>
      </c>
    </row>
    <row r="20" spans="2:26" x14ac:dyDescent="0.15">
      <c r="B20">
        <v>17</v>
      </c>
      <c r="C20">
        <f>VLOOKUP(B20,[1]怪物属性!$B:$C,2,FALSE)</f>
        <v>1159.7810355865563</v>
      </c>
      <c r="D20">
        <f t="shared" si="0"/>
        <v>1159.7810355865563</v>
      </c>
      <c r="E20" s="10">
        <f t="shared" si="1"/>
        <v>927.82482846924506</v>
      </c>
      <c r="J20" t="s">
        <v>98</v>
      </c>
      <c r="K20">
        <v>18</v>
      </c>
      <c r="T20">
        <v>18</v>
      </c>
      <c r="U20" s="6">
        <v>18</v>
      </c>
      <c r="Y20" s="17" t="s">
        <v>232</v>
      </c>
    </row>
    <row r="21" spans="2:26" x14ac:dyDescent="0.15">
      <c r="B21">
        <v>18</v>
      </c>
      <c r="C21">
        <f>VLOOKUP(B21,[1]怪物属性!$B:$C,2,FALSE)</f>
        <v>1264.6452701487883</v>
      </c>
      <c r="D21">
        <f t="shared" si="0"/>
        <v>1264.6452701487883</v>
      </c>
      <c r="E21" s="10">
        <f t="shared" si="1"/>
        <v>1011.7162161190307</v>
      </c>
      <c r="T21">
        <v>19</v>
      </c>
      <c r="U21" s="6">
        <v>19</v>
      </c>
      <c r="Y21" s="17" t="s">
        <v>233</v>
      </c>
    </row>
    <row r="22" spans="2:26" x14ac:dyDescent="0.15">
      <c r="B22">
        <v>19</v>
      </c>
      <c r="C22">
        <f>VLOOKUP(B22,[1]怪物属性!$B:$C,2,FALSE)</f>
        <v>1377.0597295995017</v>
      </c>
      <c r="D22">
        <f t="shared" si="0"/>
        <v>1377.0597295995017</v>
      </c>
      <c r="E22" s="10">
        <f t="shared" si="1"/>
        <v>1101.6477836796014</v>
      </c>
      <c r="T22">
        <v>20</v>
      </c>
      <c r="U22" s="6">
        <v>20</v>
      </c>
      <c r="Y22" s="17" t="s">
        <v>234</v>
      </c>
    </row>
    <row r="23" spans="2:26" x14ac:dyDescent="0.15">
      <c r="B23">
        <v>20</v>
      </c>
      <c r="C23">
        <f>VLOOKUP(B23,[1]怪物属性!$B:$C,2,FALSE)</f>
        <v>1497.5680301306659</v>
      </c>
      <c r="D23">
        <f t="shared" si="0"/>
        <v>1497.5680301306659</v>
      </c>
      <c r="E23" s="10">
        <f t="shared" si="1"/>
        <v>1198.0544241045327</v>
      </c>
      <c r="T23">
        <v>21</v>
      </c>
      <c r="U23" s="6">
        <v>21</v>
      </c>
      <c r="Y23" s="17" t="s">
        <v>235</v>
      </c>
    </row>
    <row r="24" spans="2:26" x14ac:dyDescent="0.15">
      <c r="B24">
        <v>21</v>
      </c>
      <c r="C24">
        <f>VLOOKUP(B24,[1]怪物属性!$B:$C,2,FALSE)</f>
        <v>1626.752928300074</v>
      </c>
      <c r="D24">
        <f t="shared" si="0"/>
        <v>1626.752928300074</v>
      </c>
      <c r="E24" s="10">
        <f t="shared" si="1"/>
        <v>1301.4023426400593</v>
      </c>
      <c r="T24">
        <v>22</v>
      </c>
      <c r="U24" s="6">
        <v>22</v>
      </c>
      <c r="Y24" s="17" t="s">
        <v>236</v>
      </c>
    </row>
    <row r="25" spans="2:26" x14ac:dyDescent="0.15">
      <c r="B25">
        <v>22</v>
      </c>
      <c r="C25">
        <f>VLOOKUP(B25,[1]怪物属性!$B:$C,2,FALSE)</f>
        <v>1765.2391391376791</v>
      </c>
      <c r="D25">
        <f t="shared" si="0"/>
        <v>1765.2391391376791</v>
      </c>
      <c r="E25" s="10">
        <f t="shared" si="1"/>
        <v>1412.1913113101434</v>
      </c>
      <c r="T25">
        <v>23</v>
      </c>
      <c r="U25" s="6">
        <v>23</v>
      </c>
      <c r="Y25" s="17" t="s">
        <v>237</v>
      </c>
    </row>
    <row r="26" spans="2:26" x14ac:dyDescent="0.15">
      <c r="B26">
        <v>23</v>
      </c>
      <c r="C26">
        <f>VLOOKUP(B26,[1]怪物属性!$B:$C,2,FALSE)</f>
        <v>1913.6963571555923</v>
      </c>
      <c r="D26">
        <f t="shared" si="0"/>
        <v>1913.6963571555923</v>
      </c>
      <c r="E26" s="10">
        <f t="shared" si="1"/>
        <v>1530.9570857244739</v>
      </c>
      <c r="T26">
        <v>24</v>
      </c>
      <c r="U26" s="6">
        <v>24</v>
      </c>
      <c r="Y26" s="17" t="s">
        <v>238</v>
      </c>
    </row>
    <row r="27" spans="2:26" x14ac:dyDescent="0.15">
      <c r="B27">
        <v>24</v>
      </c>
      <c r="C27">
        <f>VLOOKUP(B27,[1]怪物属性!$B:$C,2,FALSE)</f>
        <v>2072.8424948707952</v>
      </c>
      <c r="D27">
        <f t="shared" si="0"/>
        <v>2072.8424948707952</v>
      </c>
      <c r="E27" s="10">
        <f t="shared" si="1"/>
        <v>1658.2739958966363</v>
      </c>
      <c r="T27">
        <v>25</v>
      </c>
      <c r="U27" s="6">
        <v>25</v>
      </c>
      <c r="Y27" s="17" t="s">
        <v>239</v>
      </c>
    </row>
    <row r="28" spans="2:26" x14ac:dyDescent="0.15">
      <c r="B28">
        <v>25</v>
      </c>
      <c r="C28">
        <f>VLOOKUP(B28,[1]怪物属性!$B:$C,2,FALSE)</f>
        <v>2243.4471545014931</v>
      </c>
      <c r="D28">
        <f t="shared" si="0"/>
        <v>2243.4471545014931</v>
      </c>
      <c r="E28" s="10">
        <f t="shared" si="1"/>
        <v>1794.7577236011946</v>
      </c>
      <c r="T28">
        <v>26</v>
      </c>
      <c r="U28" s="6">
        <v>26</v>
      </c>
      <c r="Y28" s="17" t="s">
        <v>240</v>
      </c>
    </row>
    <row r="29" spans="2:26" x14ac:dyDescent="0.15">
      <c r="B29">
        <v>26</v>
      </c>
      <c r="C29">
        <f>VLOOKUP(B29,[1]怪物属性!$B:$C,2,FALSE)</f>
        <v>2426.3353496256004</v>
      </c>
      <c r="D29">
        <f t="shared" si="0"/>
        <v>2426.3353496256004</v>
      </c>
      <c r="E29" s="10">
        <f t="shared" si="1"/>
        <v>1941.0682797004804</v>
      </c>
      <c r="T29">
        <v>27</v>
      </c>
      <c r="U29" s="6">
        <v>27</v>
      </c>
      <c r="Y29" s="17" t="s">
        <v>241</v>
      </c>
    </row>
    <row r="30" spans="2:26" x14ac:dyDescent="0.15">
      <c r="B30">
        <v>27</v>
      </c>
      <c r="C30">
        <f>VLOOKUP(B30,[1]怪物属性!$B:$C,2,FALSE)</f>
        <v>2622.3914947986441</v>
      </c>
      <c r="D30">
        <f t="shared" si="0"/>
        <v>2622.3914947986441</v>
      </c>
      <c r="E30" s="10">
        <f t="shared" si="1"/>
        <v>2097.9131958389153</v>
      </c>
      <c r="T30">
        <v>28</v>
      </c>
      <c r="U30" s="6">
        <v>28</v>
      </c>
      <c r="Y30" s="17" t="s">
        <v>242</v>
      </c>
    </row>
    <row r="31" spans="2:26" x14ac:dyDescent="0.15">
      <c r="B31">
        <v>28</v>
      </c>
      <c r="C31">
        <f>VLOOKUP(B31,[1]怪物属性!$B:$C,2,FALSE)</f>
        <v>2832.5636824241469</v>
      </c>
      <c r="D31">
        <f t="shared" si="0"/>
        <v>2832.5636824241469</v>
      </c>
      <c r="E31" s="10">
        <f t="shared" si="1"/>
        <v>2266.0509459393174</v>
      </c>
      <c r="T31">
        <v>29</v>
      </c>
      <c r="U31" s="6">
        <v>29</v>
      </c>
      <c r="Y31" s="17" t="s">
        <v>243</v>
      </c>
    </row>
    <row r="32" spans="2:26" x14ac:dyDescent="0.15">
      <c r="B32">
        <v>29</v>
      </c>
      <c r="C32">
        <f>VLOOKUP(B32,[1]怪物属性!$B:$C,2,FALSE)</f>
        <v>3057.8682675586851</v>
      </c>
      <c r="D32">
        <f t="shared" si="0"/>
        <v>3057.8682675586851</v>
      </c>
      <c r="E32" s="10">
        <f t="shared" si="1"/>
        <v>2446.294614046948</v>
      </c>
      <c r="T32">
        <v>30</v>
      </c>
      <c r="U32" s="6">
        <v>30</v>
      </c>
      <c r="Y32" s="17" t="s">
        <v>267</v>
      </c>
      <c r="Z32" t="s">
        <v>268</v>
      </c>
    </row>
    <row r="33" spans="2:21" x14ac:dyDescent="0.15">
      <c r="B33">
        <v>30</v>
      </c>
      <c r="C33">
        <f>VLOOKUP(B33,[1]怪物属性!$B:$C,2,FALSE)</f>
        <v>3299.3947828229111</v>
      </c>
      <c r="D33">
        <f t="shared" si="0"/>
        <v>3299.3947828229111</v>
      </c>
      <c r="E33" s="10">
        <f t="shared" si="1"/>
        <v>2639.5158262583291</v>
      </c>
      <c r="T33">
        <v>31</v>
      </c>
      <c r="U33" s="6">
        <v>31</v>
      </c>
    </row>
    <row r="34" spans="2:21" x14ac:dyDescent="0.15">
      <c r="B34">
        <v>31</v>
      </c>
      <c r="C34">
        <f>VLOOKUP(B34,[1]怪物属性!$B:$C,2,FALSE)</f>
        <v>3558.3112071861615</v>
      </c>
      <c r="D34">
        <f t="shared" si="0"/>
        <v>3558.3112071861615</v>
      </c>
      <c r="E34" s="10">
        <f t="shared" si="1"/>
        <v>2846.6489657489292</v>
      </c>
      <c r="T34">
        <v>32</v>
      </c>
      <c r="U34" s="6">
        <v>32</v>
      </c>
    </row>
    <row r="35" spans="2:21" x14ac:dyDescent="0.15">
      <c r="B35">
        <v>32</v>
      </c>
      <c r="C35">
        <f>VLOOKUP(B35,[1]怪物属性!$B:$C,2,FALSE)</f>
        <v>3835.8696141035662</v>
      </c>
      <c r="D35">
        <f t="shared" si="0"/>
        <v>3835.8696141035662</v>
      </c>
      <c r="E35" s="10">
        <f t="shared" si="1"/>
        <v>3068.6956912828532</v>
      </c>
      <c r="T35">
        <v>33</v>
      </c>
      <c r="U35" s="6">
        <v>33</v>
      </c>
    </row>
    <row r="36" spans="2:21" x14ac:dyDescent="0.15">
      <c r="B36">
        <v>33</v>
      </c>
      <c r="C36">
        <f>VLOOKUP(B36,[1]怪物属性!$B:$C,2,FALSE)</f>
        <v>4133.4122263190229</v>
      </c>
      <c r="D36">
        <f t="shared" si="0"/>
        <v>4133.4122263190229</v>
      </c>
      <c r="E36" s="10">
        <f t="shared" si="1"/>
        <v>3306.7297810552186</v>
      </c>
      <c r="T36">
        <v>34</v>
      </c>
      <c r="U36" s="6">
        <v>34</v>
      </c>
    </row>
    <row r="37" spans="2:21" x14ac:dyDescent="0.15">
      <c r="B37">
        <v>34</v>
      </c>
      <c r="C37">
        <f>VLOOKUP(B37,[1]怪物属性!$B:$C,2,FALSE)</f>
        <v>4699.7322347592153</v>
      </c>
      <c r="D37">
        <f t="shared" si="0"/>
        <v>4699.7322347592153</v>
      </c>
      <c r="E37" s="10">
        <f t="shared" si="1"/>
        <v>3759.7857878073723</v>
      </c>
      <c r="T37">
        <v>35</v>
      </c>
      <c r="U37" s="6">
        <v>35</v>
      </c>
    </row>
    <row r="38" spans="2:21" x14ac:dyDescent="0.15">
      <c r="B38">
        <v>35</v>
      </c>
      <c r="C38">
        <f>VLOOKUP(B38,[1]怪物属性!$B:$C,2,FALSE)</f>
        <v>5585.0273018719008</v>
      </c>
      <c r="D38">
        <f t="shared" si="0"/>
        <v>5585.0273018719008</v>
      </c>
      <c r="E38" s="10">
        <f t="shared" si="1"/>
        <v>4468.0218414975207</v>
      </c>
      <c r="T38">
        <v>36</v>
      </c>
      <c r="U38" s="6">
        <v>36</v>
      </c>
    </row>
    <row r="39" spans="2:21" x14ac:dyDescent="0.15">
      <c r="B39">
        <v>36</v>
      </c>
      <c r="C39">
        <f>VLOOKUP(B39,[1]怪物属性!$B:$C,2,FALSE)</f>
        <v>6716.9552915281083</v>
      </c>
      <c r="D39">
        <f t="shared" si="0"/>
        <v>6716.9552915281083</v>
      </c>
      <c r="E39" s="10">
        <f t="shared" si="1"/>
        <v>5373.564233222487</v>
      </c>
      <c r="T39">
        <v>37</v>
      </c>
      <c r="U39" s="6">
        <v>37</v>
      </c>
    </row>
    <row r="40" spans="2:21" x14ac:dyDescent="0.15">
      <c r="B40">
        <v>37</v>
      </c>
      <c r="C40">
        <f>VLOOKUP(B40,[1]怪物属性!$B:$C,2,FALSE)</f>
        <v>7988.82402349524</v>
      </c>
      <c r="D40">
        <f t="shared" si="0"/>
        <v>7988.82402349524</v>
      </c>
      <c r="E40" s="10">
        <f t="shared" si="1"/>
        <v>6391.059218796192</v>
      </c>
      <c r="T40">
        <v>38</v>
      </c>
      <c r="U40" s="6">
        <v>38</v>
      </c>
    </row>
    <row r="41" spans="2:21" x14ac:dyDescent="0.15">
      <c r="B41">
        <v>38</v>
      </c>
      <c r="C41">
        <f>VLOOKUP(B41,[1]怪物属性!$B:$C,2,FALSE)</f>
        <v>9414.6386499676901</v>
      </c>
      <c r="D41">
        <f t="shared" si="0"/>
        <v>9414.6386499676901</v>
      </c>
      <c r="E41" s="10">
        <f t="shared" si="1"/>
        <v>7531.7109199741526</v>
      </c>
      <c r="T41">
        <v>39</v>
      </c>
      <c r="U41" s="6">
        <v>39</v>
      </c>
    </row>
    <row r="42" spans="2:21" x14ac:dyDescent="0.15">
      <c r="B42">
        <v>39</v>
      </c>
      <c r="C42">
        <f>VLOOKUP(B42,[1]怪物属性!$B:$C,2,FALSE)</f>
        <v>11358.395470707308</v>
      </c>
      <c r="D42">
        <f t="shared" si="0"/>
        <v>11358.395470707308</v>
      </c>
      <c r="E42" s="10">
        <f t="shared" si="1"/>
        <v>9086.7163765658461</v>
      </c>
      <c r="T42">
        <v>40</v>
      </c>
      <c r="U42" s="6">
        <v>40</v>
      </c>
    </row>
    <row r="43" spans="2:21" x14ac:dyDescent="0.15">
      <c r="B43">
        <v>40</v>
      </c>
      <c r="C43">
        <f>VLOOKUP(B43,[1]怪物属性!$B:$C,2,FALSE)</f>
        <v>13533.548480205334</v>
      </c>
      <c r="D43">
        <f t="shared" si="0"/>
        <v>13533.548480205334</v>
      </c>
      <c r="E43" s="10">
        <f t="shared" si="1"/>
        <v>10826.838784164269</v>
      </c>
      <c r="T43">
        <v>41</v>
      </c>
      <c r="U43" s="6">
        <v>41</v>
      </c>
    </row>
    <row r="44" spans="2:21" x14ac:dyDescent="0.15">
      <c r="B44">
        <v>41</v>
      </c>
      <c r="C44">
        <f>VLOOKUP(B44,[1]怪物属性!$B:$C,2,FALSE)</f>
        <v>15568.046316140222</v>
      </c>
      <c r="D44">
        <f t="shared" si="0"/>
        <v>15568.046316140222</v>
      </c>
      <c r="E44" s="10">
        <f t="shared" si="1"/>
        <v>12454.437052912179</v>
      </c>
      <c r="T44">
        <v>42</v>
      </c>
      <c r="U44" s="6">
        <v>42</v>
      </c>
    </row>
    <row r="45" spans="2:21" x14ac:dyDescent="0.15">
      <c r="B45">
        <v>42</v>
      </c>
      <c r="C45">
        <f>VLOOKUP(B45,[1]怪物属性!$B:$C,2,FALSE)</f>
        <v>17613.093667616475</v>
      </c>
      <c r="D45">
        <f t="shared" si="0"/>
        <v>17613.093667616475</v>
      </c>
      <c r="E45" s="10">
        <f t="shared" si="1"/>
        <v>14090.474934093181</v>
      </c>
      <c r="T45">
        <v>43</v>
      </c>
      <c r="U45" s="6">
        <v>43</v>
      </c>
    </row>
    <row r="46" spans="2:21" x14ac:dyDescent="0.15">
      <c r="B46">
        <v>43</v>
      </c>
      <c r="C46">
        <f>VLOOKUP(B46,[1]怪物属性!$B:$C,2,FALSE)</f>
        <v>19875.218232269108</v>
      </c>
      <c r="D46">
        <f t="shared" si="0"/>
        <v>19875.218232269108</v>
      </c>
      <c r="E46" s="10">
        <f t="shared" si="1"/>
        <v>15900.174585815286</v>
      </c>
      <c r="T46">
        <v>44</v>
      </c>
      <c r="U46" s="6">
        <v>44</v>
      </c>
    </row>
    <row r="47" spans="2:21" x14ac:dyDescent="0.15">
      <c r="B47">
        <v>44</v>
      </c>
      <c r="C47">
        <f>VLOOKUP(B47,[1]怪物属性!$B:$C,2,FALSE)</f>
        <v>23382.766701658438</v>
      </c>
      <c r="D47">
        <f t="shared" si="0"/>
        <v>23382.766701658438</v>
      </c>
      <c r="E47" s="10">
        <f t="shared" si="1"/>
        <v>18706.213361326751</v>
      </c>
      <c r="T47">
        <v>45</v>
      </c>
      <c r="U47" s="6">
        <v>45</v>
      </c>
    </row>
    <row r="48" spans="2:21" x14ac:dyDescent="0.15">
      <c r="B48">
        <v>45</v>
      </c>
      <c r="C48">
        <f>VLOOKUP(B48,[1]怪物属性!$B:$C,2,FALSE)</f>
        <v>26760.250347203939</v>
      </c>
      <c r="D48">
        <f t="shared" si="0"/>
        <v>26760.250347203939</v>
      </c>
      <c r="E48" s="10">
        <f t="shared" si="1"/>
        <v>21408.200277763153</v>
      </c>
      <c r="T48">
        <v>46</v>
      </c>
      <c r="U48" s="6">
        <v>46</v>
      </c>
    </row>
    <row r="49" spans="2:21" x14ac:dyDescent="0.15">
      <c r="B49">
        <v>46</v>
      </c>
      <c r="C49">
        <f>VLOOKUP(B49,[1]怪物属性!$B:$C,2,FALSE)</f>
        <v>29925.854836374165</v>
      </c>
      <c r="D49">
        <f t="shared" si="0"/>
        <v>29925.854836374165</v>
      </c>
      <c r="E49" s="10">
        <f t="shared" si="1"/>
        <v>23940.683869099332</v>
      </c>
      <c r="T49">
        <v>47</v>
      </c>
      <c r="U49" s="6">
        <v>47</v>
      </c>
    </row>
    <row r="50" spans="2:21" x14ac:dyDescent="0.15">
      <c r="B50">
        <v>47</v>
      </c>
      <c r="C50">
        <f>VLOOKUP(B50,[1]怪物属性!$B:$C,2,FALSE)</f>
        <v>33410.46134085166</v>
      </c>
      <c r="D50">
        <f t="shared" si="0"/>
        <v>33410.46134085166</v>
      </c>
      <c r="E50" s="10">
        <f t="shared" si="1"/>
        <v>26728.369072681329</v>
      </c>
      <c r="T50">
        <v>48</v>
      </c>
      <c r="U50" s="6">
        <v>48</v>
      </c>
    </row>
    <row r="51" spans="2:21" x14ac:dyDescent="0.15">
      <c r="B51">
        <v>48</v>
      </c>
      <c r="C51">
        <f>VLOOKUP(B51,[1]怪物属性!$B:$C,2,FALSE)</f>
        <v>37243.338377168817</v>
      </c>
      <c r="D51">
        <f t="shared" si="0"/>
        <v>37243.338377168817</v>
      </c>
      <c r="E51" s="10">
        <f t="shared" si="1"/>
        <v>29794.670701735056</v>
      </c>
      <c r="T51">
        <v>49</v>
      </c>
      <c r="U51" s="6">
        <v>49</v>
      </c>
    </row>
    <row r="52" spans="2:21" x14ac:dyDescent="0.15">
      <c r="B52">
        <v>49</v>
      </c>
      <c r="C52">
        <f>VLOOKUP(B52,[1]怪物属性!$B:$C,2,FALSE)</f>
        <v>41456.315421791347</v>
      </c>
      <c r="D52">
        <f t="shared" si="0"/>
        <v>41456.315421791347</v>
      </c>
      <c r="E52" s="10">
        <f t="shared" si="1"/>
        <v>33165.052337433081</v>
      </c>
      <c r="T52">
        <v>50</v>
      </c>
      <c r="U52" s="6">
        <v>50</v>
      </c>
    </row>
    <row r="53" spans="2:21" x14ac:dyDescent="0.15">
      <c r="B53">
        <v>50</v>
      </c>
      <c r="C53">
        <f>VLOOKUP(B53,[1]怪物属性!$B:$C,2,FALSE)</f>
        <v>44528.61013216032</v>
      </c>
      <c r="D53">
        <f t="shared" si="0"/>
        <v>44528.61013216032</v>
      </c>
      <c r="E53" s="10">
        <f t="shared" si="1"/>
        <v>35622.888105728256</v>
      </c>
      <c r="T53">
        <v>51</v>
      </c>
      <c r="U53" s="6">
        <v>51</v>
      </c>
    </row>
    <row r="54" spans="2:21" x14ac:dyDescent="0.15">
      <c r="B54">
        <v>51</v>
      </c>
      <c r="C54">
        <f>VLOOKUP(B54,[1]怪物属性!$B:$C,2,FALSE)</f>
        <v>47822.110061675878</v>
      </c>
      <c r="D54">
        <f t="shared" si="0"/>
        <v>47822.110061675878</v>
      </c>
      <c r="E54" s="10">
        <f t="shared" si="1"/>
        <v>38257.688049340701</v>
      </c>
      <c r="T54">
        <v>52</v>
      </c>
      <c r="U54" s="6">
        <v>52</v>
      </c>
    </row>
    <row r="55" spans="2:21" x14ac:dyDescent="0.15">
      <c r="B55">
        <v>52</v>
      </c>
      <c r="C55">
        <f>VLOOKUP(B55,[1]怪物属性!$B:$C,2,FALSE)</f>
        <v>51352.74198611654</v>
      </c>
      <c r="D55">
        <f t="shared" si="0"/>
        <v>51352.74198611654</v>
      </c>
      <c r="E55" s="10">
        <f t="shared" si="1"/>
        <v>41082.193588893235</v>
      </c>
      <c r="T55">
        <v>53</v>
      </c>
      <c r="U55" s="6">
        <v>53</v>
      </c>
    </row>
    <row r="56" spans="2:21" x14ac:dyDescent="0.15">
      <c r="B56">
        <v>53</v>
      </c>
      <c r="C56">
        <f>VLOOKUP(B56,[1]怪物属性!$B:$C,2,FALSE)</f>
        <v>55137.579409116945</v>
      </c>
      <c r="D56">
        <f t="shared" si="0"/>
        <v>55137.579409116945</v>
      </c>
      <c r="E56" s="10">
        <f t="shared" si="1"/>
        <v>44110.063527293561</v>
      </c>
      <c r="T56">
        <v>54</v>
      </c>
      <c r="U56" s="6">
        <v>54</v>
      </c>
    </row>
    <row r="57" spans="2:21" x14ac:dyDescent="0.15">
      <c r="B57">
        <v>54</v>
      </c>
      <c r="C57">
        <f>VLOOKUP(B57,[1]怪物属性!$B:$C,2,FALSE)</f>
        <v>59194.925126573362</v>
      </c>
      <c r="D57">
        <f t="shared" si="0"/>
        <v>59194.925126573362</v>
      </c>
      <c r="E57" s="10">
        <f t="shared" si="1"/>
        <v>47355.94010125869</v>
      </c>
      <c r="T57">
        <v>55</v>
      </c>
      <c r="U57" s="6">
        <v>55</v>
      </c>
    </row>
    <row r="58" spans="2:21" x14ac:dyDescent="0.15">
      <c r="B58">
        <v>55</v>
      </c>
      <c r="C58">
        <f>VLOOKUP(B58,[1]怪物属性!$B:$C,2,FALSE)</f>
        <v>63544.399735686646</v>
      </c>
      <c r="D58">
        <f t="shared" si="0"/>
        <v>63544.399735686646</v>
      </c>
      <c r="E58" s="10">
        <f t="shared" si="1"/>
        <v>50835.519788549318</v>
      </c>
      <c r="T58">
        <v>56</v>
      </c>
      <c r="U58" s="6">
        <v>56</v>
      </c>
    </row>
    <row r="59" spans="2:21" x14ac:dyDescent="0.15">
      <c r="B59">
        <v>56</v>
      </c>
      <c r="C59">
        <f>VLOOKUP(B59,[1]怪物属性!$B:$C,2,FALSE)</f>
        <v>68207.036516656095</v>
      </c>
      <c r="D59">
        <f t="shared" si="0"/>
        <v>68207.036516656095</v>
      </c>
      <c r="E59" s="10">
        <f t="shared" si="1"/>
        <v>54565.629213324879</v>
      </c>
      <c r="T59">
        <v>57</v>
      </c>
      <c r="U59" s="6">
        <v>57</v>
      </c>
    </row>
    <row r="60" spans="2:21" x14ac:dyDescent="0.15">
      <c r="B60">
        <v>57</v>
      </c>
      <c r="C60">
        <f>VLOOKUP(B60,[1]怪物属性!$B:$C,2,FALSE)</f>
        <v>73205.383145855332</v>
      </c>
      <c r="D60">
        <f t="shared" si="0"/>
        <v>73205.383145855332</v>
      </c>
      <c r="E60" s="10">
        <f t="shared" si="1"/>
        <v>58564.306516684272</v>
      </c>
      <c r="T60">
        <v>58</v>
      </c>
      <c r="U60" s="6">
        <v>58</v>
      </c>
    </row>
    <row r="61" spans="2:21" x14ac:dyDescent="0.15">
      <c r="B61">
        <v>58</v>
      </c>
      <c r="C61">
        <f>VLOOKUP(B61,[1]怪物属性!$B:$C,2,FALSE)</f>
        <v>78563.610732356916</v>
      </c>
      <c r="D61">
        <f t="shared" si="0"/>
        <v>78563.610732356916</v>
      </c>
      <c r="E61" s="10">
        <f t="shared" si="1"/>
        <v>62850.888585885536</v>
      </c>
      <c r="T61">
        <v>59</v>
      </c>
      <c r="U61" s="6">
        <v>59</v>
      </c>
    </row>
    <row r="62" spans="2:21" x14ac:dyDescent="0.15">
      <c r="B62">
        <v>59</v>
      </c>
      <c r="C62">
        <f>VLOOKUP(B62,[1]怪物属性!$B:$C,2,FALSE)</f>
        <v>84307.630705086645</v>
      </c>
      <c r="D62">
        <f t="shared" si="0"/>
        <v>84307.630705086645</v>
      </c>
      <c r="E62" s="10">
        <f t="shared" si="1"/>
        <v>67446.104564069319</v>
      </c>
      <c r="T62">
        <v>60</v>
      </c>
      <c r="U62" s="6">
        <v>60</v>
      </c>
    </row>
    <row r="63" spans="2:21" x14ac:dyDescent="0.15">
      <c r="B63">
        <v>60</v>
      </c>
      <c r="C63">
        <f>VLOOKUP(B63,[1]怪物属性!$B:$C,2,FALSE)</f>
        <v>90465.220115852906</v>
      </c>
      <c r="D63">
        <f t="shared" si="0"/>
        <v>90465.220115852906</v>
      </c>
      <c r="E63" s="10">
        <f t="shared" si="1"/>
        <v>72372.176092682334</v>
      </c>
      <c r="T63">
        <v>61</v>
      </c>
      <c r="U63" s="6">
        <v>61</v>
      </c>
    </row>
    <row r="64" spans="2:21" x14ac:dyDescent="0.15">
      <c r="B64">
        <v>61</v>
      </c>
      <c r="C64">
        <f>VLOOKUP(B64,[1]怪物属性!$B:$C,2,FALSE)</f>
        <v>97066.155964194331</v>
      </c>
      <c r="D64">
        <f t="shared" si="0"/>
        <v>97066.155964194331</v>
      </c>
      <c r="E64" s="10">
        <f t="shared" si="1"/>
        <v>77652.924771355465</v>
      </c>
      <c r="T64">
        <v>62</v>
      </c>
      <c r="U64" s="6">
        <v>62</v>
      </c>
    </row>
    <row r="65" spans="2:21" x14ac:dyDescent="0.15">
      <c r="B65">
        <v>62</v>
      </c>
      <c r="C65">
        <f>VLOOKUP(B65,[1]怪物属性!$B:$C,2,FALSE)</f>
        <v>104142.35919361634</v>
      </c>
      <c r="D65">
        <f t="shared" si="0"/>
        <v>104142.35919361634</v>
      </c>
      <c r="E65" s="10">
        <f t="shared" si="1"/>
        <v>83313.887354893086</v>
      </c>
      <c r="T65">
        <v>63</v>
      </c>
      <c r="U65" s="6">
        <v>63</v>
      </c>
    </row>
    <row r="66" spans="2:21" x14ac:dyDescent="0.15">
      <c r="B66">
        <v>63</v>
      </c>
      <c r="C66">
        <f>VLOOKUP(B66,[1]怪物属性!$B:$C,2,FALSE)</f>
        <v>111728.04905555672</v>
      </c>
      <c r="D66">
        <f t="shared" si="0"/>
        <v>111728.04905555672</v>
      </c>
      <c r="E66" s="10">
        <f t="shared" si="1"/>
        <v>89382.439244445384</v>
      </c>
      <c r="T66">
        <v>64</v>
      </c>
      <c r="U66" s="6">
        <v>64</v>
      </c>
    </row>
    <row r="67" spans="2:21" x14ac:dyDescent="0.15">
      <c r="B67">
        <v>64</v>
      </c>
      <c r="C67">
        <f>VLOOKUP(B67,[1]怪物属性!$B:$C,2,FALSE)</f>
        <v>119859.90858755683</v>
      </c>
      <c r="D67">
        <f t="shared" si="0"/>
        <v>119859.90858755683</v>
      </c>
      <c r="E67" s="10">
        <f t="shared" si="1"/>
        <v>95887.92687004547</v>
      </c>
      <c r="T67">
        <v>65</v>
      </c>
      <c r="U67" s="6">
        <v>65</v>
      </c>
    </row>
    <row r="68" spans="2:21" x14ac:dyDescent="0.15">
      <c r="B68">
        <v>65</v>
      </c>
      <c r="C68">
        <f>VLOOKUP(B68,[1]怪物属性!$B:$C,2,FALSE)</f>
        <v>128577.26200586092</v>
      </c>
      <c r="D68">
        <f t="shared" ref="D68:D104" si="2">C68</f>
        <v>128577.26200586092</v>
      </c>
      <c r="E68" s="10">
        <f t="shared" ref="E68:E104" si="3">E$1*D68</f>
        <v>102861.80960468874</v>
      </c>
      <c r="T68">
        <v>66</v>
      </c>
      <c r="U68" s="6">
        <v>66</v>
      </c>
    </row>
    <row r="69" spans="2:21" x14ac:dyDescent="0.15">
      <c r="B69">
        <v>66</v>
      </c>
      <c r="C69">
        <f>VLOOKUP(B69,[1]怪物属性!$B:$C,2,FALSE)</f>
        <v>137922.26487028293</v>
      </c>
      <c r="D69">
        <f t="shared" si="2"/>
        <v>137922.26487028293</v>
      </c>
      <c r="E69" s="10">
        <f t="shared" si="3"/>
        <v>110337.81189622635</v>
      </c>
      <c r="T69">
        <v>67</v>
      </c>
      <c r="U69" s="6">
        <v>67</v>
      </c>
    </row>
    <row r="70" spans="2:21" x14ac:dyDescent="0.15">
      <c r="B70">
        <v>67</v>
      </c>
      <c r="C70">
        <f>VLOOKUP(B70,[1]怪物属性!$B:$C,2,FALSE)</f>
        <v>147940.10794094333</v>
      </c>
      <c r="D70">
        <f t="shared" si="2"/>
        <v>147940.10794094333</v>
      </c>
      <c r="E70" s="10">
        <f t="shared" si="3"/>
        <v>118352.08635275468</v>
      </c>
      <c r="T70">
        <v>68</v>
      </c>
      <c r="U70" s="6">
        <v>68</v>
      </c>
    </row>
    <row r="71" spans="2:21" x14ac:dyDescent="0.15">
      <c r="B71">
        <v>68</v>
      </c>
      <c r="C71">
        <f>VLOOKUP(B71,[1]怪物属性!$B:$C,2,FALSE)</f>
        <v>158679.23571269124</v>
      </c>
      <c r="D71">
        <f t="shared" si="2"/>
        <v>158679.23571269124</v>
      </c>
      <c r="E71" s="10">
        <f t="shared" si="3"/>
        <v>126943.38857015299</v>
      </c>
      <c r="T71">
        <v>69</v>
      </c>
      <c r="U71" s="6">
        <v>69</v>
      </c>
    </row>
    <row r="72" spans="2:21" x14ac:dyDescent="0.15">
      <c r="B72">
        <v>69</v>
      </c>
      <c r="C72">
        <f>VLOOKUP(B72,[1]怪物属性!$B:$C,2,FALSE)</f>
        <v>170191.58068400505</v>
      </c>
      <c r="D72">
        <f t="shared" si="2"/>
        <v>170191.58068400505</v>
      </c>
      <c r="E72" s="10">
        <f t="shared" si="3"/>
        <v>136153.26454720405</v>
      </c>
      <c r="T72">
        <v>70</v>
      </c>
      <c r="U72" s="6">
        <v>70</v>
      </c>
    </row>
    <row r="73" spans="2:21" x14ac:dyDescent="0.15">
      <c r="B73">
        <v>70</v>
      </c>
      <c r="C73">
        <f>VLOOKUP(B73,[1]怪物属性!$B:$C,2,FALSE)</f>
        <v>182532.81449325339</v>
      </c>
      <c r="D73">
        <f t="shared" si="2"/>
        <v>182532.81449325339</v>
      </c>
      <c r="E73" s="10">
        <f t="shared" si="3"/>
        <v>146026.25159460271</v>
      </c>
      <c r="T73">
        <v>71</v>
      </c>
      <c r="U73" s="6">
        <v>71</v>
      </c>
    </row>
    <row r="74" spans="2:21" x14ac:dyDescent="0.15">
      <c r="B74">
        <v>71</v>
      </c>
      <c r="C74">
        <f>VLOOKUP(B74,[1]怪物属性!$B:$C,2,FALSE)</f>
        <v>195762.61713676772</v>
      </c>
      <c r="D74">
        <f t="shared" si="2"/>
        <v>195762.61713676772</v>
      </c>
      <c r="E74" s="10">
        <f t="shared" si="3"/>
        <v>156610.09370941418</v>
      </c>
      <c r="T74">
        <v>72</v>
      </c>
      <c r="U74" s="6">
        <v>72</v>
      </c>
    </row>
    <row r="75" spans="2:21" x14ac:dyDescent="0.15">
      <c r="B75">
        <v>72</v>
      </c>
      <c r="C75">
        <f>VLOOKUP(B75,[1]怪物属性!$B:$C,2,FALSE)</f>
        <v>209944.96557061496</v>
      </c>
      <c r="D75">
        <f t="shared" si="2"/>
        <v>209944.96557061496</v>
      </c>
      <c r="E75" s="10">
        <f t="shared" si="3"/>
        <v>167955.97245649199</v>
      </c>
      <c r="T75">
        <v>73</v>
      </c>
      <c r="U75" s="6">
        <v>73</v>
      </c>
    </row>
    <row r="76" spans="2:21" x14ac:dyDescent="0.15">
      <c r="B76">
        <v>73</v>
      </c>
      <c r="C76">
        <f>VLOOKUP(B76,[1]怪物属性!$B:$C,2,FALSE)</f>
        <v>225148.44309169927</v>
      </c>
      <c r="D76">
        <f t="shared" si="2"/>
        <v>225148.44309169927</v>
      </c>
      <c r="E76" s="10">
        <f t="shared" si="3"/>
        <v>180118.75447335944</v>
      </c>
      <c r="T76">
        <v>74</v>
      </c>
      <c r="U76" s="6">
        <v>74</v>
      </c>
    </row>
    <row r="77" spans="2:21" x14ac:dyDescent="0.15">
      <c r="B77">
        <v>74</v>
      </c>
      <c r="C77">
        <f>VLOOKUP(B77,[1]怪物属性!$B:$C,2,FALSE)</f>
        <v>241446.57099430167</v>
      </c>
      <c r="D77">
        <f t="shared" si="2"/>
        <v>241446.57099430167</v>
      </c>
      <c r="E77" s="10">
        <f t="shared" si="3"/>
        <v>193157.25679544135</v>
      </c>
      <c r="T77">
        <v>75</v>
      </c>
      <c r="U77" s="6">
        <v>75</v>
      </c>
    </row>
    <row r="78" spans="2:21" x14ac:dyDescent="0.15">
      <c r="B78">
        <v>75</v>
      </c>
      <c r="C78">
        <f>VLOOKUP(B78,[1]怪物属性!$B:$C,2,FALSE)</f>
        <v>258918.16410589142</v>
      </c>
      <c r="D78">
        <f t="shared" si="2"/>
        <v>258918.16410589142</v>
      </c>
      <c r="E78" s="10">
        <f t="shared" si="3"/>
        <v>207134.53128471316</v>
      </c>
      <c r="T78">
        <v>76</v>
      </c>
      <c r="U78" s="6">
        <v>76</v>
      </c>
    </row>
    <row r="79" spans="2:21" x14ac:dyDescent="0.15">
      <c r="B79">
        <v>76</v>
      </c>
      <c r="C79">
        <f>VLOOKUP(B79,[1]怪物属性!$B:$C,2,FALSE)</f>
        <v>277647.71192151564</v>
      </c>
      <c r="D79">
        <f t="shared" si="2"/>
        <v>277647.71192151564</v>
      </c>
      <c r="E79" s="10">
        <f t="shared" si="3"/>
        <v>222118.16953721253</v>
      </c>
      <c r="T79">
        <v>77</v>
      </c>
      <c r="U79" s="6">
        <v>77</v>
      </c>
    </row>
    <row r="80" spans="2:21" x14ac:dyDescent="0.15">
      <c r="B80">
        <v>77</v>
      </c>
      <c r="C80">
        <f>VLOOKUP(B80,[1]怪物属性!$B:$C,2,FALSE)</f>
        <v>297725.78717986477</v>
      </c>
      <c r="D80">
        <f t="shared" si="2"/>
        <v>297725.78717986477</v>
      </c>
      <c r="E80" s="10">
        <f t="shared" si="3"/>
        <v>238180.62974389183</v>
      </c>
      <c r="T80">
        <v>78</v>
      </c>
      <c r="U80" s="6">
        <v>78</v>
      </c>
    </row>
    <row r="81" spans="2:21" x14ac:dyDescent="0.15">
      <c r="B81">
        <v>78</v>
      </c>
      <c r="C81">
        <f>VLOOKUP(B81,[1]怪物属性!$B:$C,2,FALSE)</f>
        <v>319249.48385681509</v>
      </c>
      <c r="D81">
        <f t="shared" si="2"/>
        <v>319249.48385681509</v>
      </c>
      <c r="E81" s="10">
        <f t="shared" si="3"/>
        <v>255399.58708545208</v>
      </c>
      <c r="T81">
        <v>79</v>
      </c>
      <c r="U81" s="6">
        <v>79</v>
      </c>
    </row>
    <row r="82" spans="2:21" x14ac:dyDescent="0.15">
      <c r="B82">
        <v>79</v>
      </c>
      <c r="C82">
        <f>VLOOKUP(B82,[1]怪物属性!$B:$C,2,FALSE)</f>
        <v>342322.88669450581</v>
      </c>
      <c r="D82">
        <f t="shared" si="2"/>
        <v>342322.88669450581</v>
      </c>
      <c r="E82" s="10">
        <f t="shared" si="3"/>
        <v>273858.30935560464</v>
      </c>
      <c r="T82">
        <v>80</v>
      </c>
      <c r="U82" s="6">
        <v>80</v>
      </c>
    </row>
    <row r="83" spans="2:21" x14ac:dyDescent="0.15">
      <c r="B83">
        <v>80</v>
      </c>
      <c r="C83">
        <f>VLOOKUP(B83,[1]怪物属性!$B:$C,2,FALSE)</f>
        <v>367057.57453651028</v>
      </c>
      <c r="D83">
        <f t="shared" si="2"/>
        <v>367057.57453651028</v>
      </c>
      <c r="E83" s="10">
        <f t="shared" si="3"/>
        <v>293646.05962920823</v>
      </c>
      <c r="T83">
        <v>81</v>
      </c>
      <c r="U83" s="6">
        <v>81</v>
      </c>
    </row>
    <row r="84" spans="2:21" x14ac:dyDescent="0.15">
      <c r="B84">
        <v>81</v>
      </c>
      <c r="C84">
        <f>VLOOKUP(B84,[1]怪物属性!$B:$C,2,FALSE)</f>
        <v>393573.15990313911</v>
      </c>
      <c r="D84">
        <f t="shared" si="2"/>
        <v>393573.15990313911</v>
      </c>
      <c r="E84" s="10">
        <f t="shared" si="3"/>
        <v>314858.52792251133</v>
      </c>
      <c r="T84">
        <v>82</v>
      </c>
      <c r="U84" s="6">
        <v>82</v>
      </c>
    </row>
    <row r="85" spans="2:21" x14ac:dyDescent="0.15">
      <c r="B85">
        <v>82</v>
      </c>
      <c r="C85">
        <f>VLOOKUP(B85,[1]怪物属性!$B:$C,2,FALSE)</f>
        <v>421997.86741616507</v>
      </c>
      <c r="D85">
        <f t="shared" si="2"/>
        <v>421997.86741616507</v>
      </c>
      <c r="E85" s="10">
        <f t="shared" si="3"/>
        <v>337598.29393293208</v>
      </c>
      <c r="T85">
        <v>83</v>
      </c>
      <c r="U85" s="6">
        <v>83</v>
      </c>
    </row>
    <row r="86" spans="2:21" x14ac:dyDescent="0.15">
      <c r="B86">
        <v>83</v>
      </c>
      <c r="C86">
        <f>VLOOKUP(B86,[1]怪物属性!$B:$C,2,FALSE)</f>
        <v>452469.15387012903</v>
      </c>
      <c r="D86">
        <f t="shared" si="2"/>
        <v>452469.15387012903</v>
      </c>
      <c r="E86" s="10">
        <f t="shared" si="3"/>
        <v>361975.32309610327</v>
      </c>
      <c r="T86">
        <v>84</v>
      </c>
      <c r="U86" s="6">
        <v>84</v>
      </c>
    </row>
    <row r="87" spans="2:21" x14ac:dyDescent="0.15">
      <c r="B87">
        <v>84</v>
      </c>
      <c r="C87">
        <f>VLOOKUP(B87,[1]怪物属性!$B:$C,2,FALSE)</f>
        <v>485134.37294877833</v>
      </c>
      <c r="D87">
        <f t="shared" si="2"/>
        <v>485134.37294877833</v>
      </c>
      <c r="E87" s="10">
        <f t="shared" si="3"/>
        <v>388107.49835902266</v>
      </c>
      <c r="T87">
        <v>85</v>
      </c>
      <c r="U87" s="6">
        <v>85</v>
      </c>
    </row>
    <row r="88" spans="2:21" x14ac:dyDescent="0.15">
      <c r="B88">
        <v>85</v>
      </c>
      <c r="C88">
        <f>VLOOKUP(B88,[1]怪物属性!$B:$C,2,FALSE)</f>
        <v>520151.48780109046</v>
      </c>
      <c r="D88">
        <f t="shared" si="2"/>
        <v>520151.48780109046</v>
      </c>
      <c r="E88" s="10">
        <f t="shared" si="3"/>
        <v>416121.19024087238</v>
      </c>
      <c r="T88">
        <v>86</v>
      </c>
      <c r="U88" s="6">
        <v>86</v>
      </c>
    </row>
    <row r="89" spans="2:21" x14ac:dyDescent="0.15">
      <c r="B89">
        <v>86</v>
      </c>
      <c r="C89">
        <f>VLOOKUP(B89,[1]怪物属性!$B:$C,2,FALSE)</f>
        <v>557689.83492276899</v>
      </c>
      <c r="D89">
        <f t="shared" si="2"/>
        <v>557689.83492276899</v>
      </c>
      <c r="E89" s="10">
        <f t="shared" si="3"/>
        <v>446151.8679382152</v>
      </c>
      <c r="T89">
        <v>87</v>
      </c>
      <c r="U89" s="6">
        <v>87</v>
      </c>
    </row>
    <row r="90" spans="2:21" x14ac:dyDescent="0.15">
      <c r="B90">
        <v>87</v>
      </c>
      <c r="C90">
        <f>VLOOKUP(B90,[1]怪物属性!$B:$C,2,FALSE)</f>
        <v>597930.94303720852</v>
      </c>
      <c r="D90">
        <f t="shared" si="2"/>
        <v>597930.94303720852</v>
      </c>
      <c r="E90" s="10">
        <f t="shared" si="3"/>
        <v>478344.75442976685</v>
      </c>
      <c r="T90">
        <v>88</v>
      </c>
      <c r="U90" s="6">
        <v>88</v>
      </c>
    </row>
    <row r="91" spans="2:21" x14ac:dyDescent="0.15">
      <c r="B91">
        <v>88</v>
      </c>
      <c r="C91">
        <f>VLOOKUP(B91,[1]怪物属性!$B:$C,2,FALSE)</f>
        <v>641069.4109358876</v>
      </c>
      <c r="D91">
        <f t="shared" si="2"/>
        <v>641069.4109358876</v>
      </c>
      <c r="E91" s="10">
        <f t="shared" si="3"/>
        <v>512855.52874871012</v>
      </c>
      <c r="T91">
        <v>89</v>
      </c>
      <c r="U91" s="6">
        <v>89</v>
      </c>
    </row>
    <row r="92" spans="2:21" x14ac:dyDescent="0.15">
      <c r="B92">
        <v>89</v>
      </c>
      <c r="C92">
        <f>VLOOKUP(B92,[1]怪物属性!$B:$C,2,FALSE)</f>
        <v>687313.84852327162</v>
      </c>
      <c r="D92">
        <f t="shared" si="2"/>
        <v>687313.84852327162</v>
      </c>
      <c r="E92" s="10">
        <f t="shared" si="3"/>
        <v>549851.07881861727</v>
      </c>
      <c r="T92">
        <v>90</v>
      </c>
      <c r="U92" s="6">
        <v>90</v>
      </c>
    </row>
    <row r="93" spans="2:21" x14ac:dyDescent="0.15">
      <c r="B93">
        <v>90</v>
      </c>
      <c r="C93">
        <f>VLOOKUP(B93,[1]怪物属性!$B:$C,2,FALSE)</f>
        <v>736887.8856169472</v>
      </c>
      <c r="D93">
        <f t="shared" si="2"/>
        <v>736887.8856169472</v>
      </c>
      <c r="E93" s="10">
        <f t="shared" si="3"/>
        <v>589510.30849355774</v>
      </c>
      <c r="T93">
        <v>91</v>
      </c>
      <c r="U93" s="6">
        <v>91</v>
      </c>
    </row>
    <row r="94" spans="2:21" x14ac:dyDescent="0.15">
      <c r="B94">
        <v>91</v>
      </c>
      <c r="C94">
        <f>VLOOKUP(B94,[1]怪物属性!$B:$C,2,FALSE)</f>
        <v>790031.25338136754</v>
      </c>
      <c r="D94">
        <f t="shared" si="2"/>
        <v>790031.25338136754</v>
      </c>
      <c r="E94" s="10">
        <f t="shared" si="3"/>
        <v>632025.00270509406</v>
      </c>
      <c r="T94">
        <v>92</v>
      </c>
      <c r="U94" s="6">
        <v>92</v>
      </c>
    </row>
    <row r="95" spans="2:21" x14ac:dyDescent="0.15">
      <c r="B95">
        <v>92</v>
      </c>
      <c r="C95">
        <f>VLOOKUP(B95,[1]怪物属性!$B:$C,2,FALSE)</f>
        <v>847000.94362482626</v>
      </c>
      <c r="D95">
        <f t="shared" si="2"/>
        <v>847000.94362482626</v>
      </c>
      <c r="E95" s="10">
        <f t="shared" si="3"/>
        <v>677600.75489986106</v>
      </c>
      <c r="T95">
        <v>93</v>
      </c>
      <c r="U95" s="6">
        <v>93</v>
      </c>
    </row>
    <row r="96" spans="2:21" x14ac:dyDescent="0.15">
      <c r="B96">
        <v>93</v>
      </c>
      <c r="C96">
        <f>VLOOKUP(B96,[1]怪物属性!$B:$C,2,FALSE)</f>
        <v>908072.45156581386</v>
      </c>
      <c r="D96">
        <f t="shared" si="2"/>
        <v>908072.45156581386</v>
      </c>
      <c r="E96" s="10">
        <f t="shared" si="3"/>
        <v>726457.96125265118</v>
      </c>
      <c r="T96">
        <v>94</v>
      </c>
      <c r="U96" s="6">
        <v>94</v>
      </c>
    </row>
    <row r="97" spans="2:21" x14ac:dyDescent="0.15">
      <c r="B97">
        <v>94</v>
      </c>
      <c r="C97">
        <f>VLOOKUP(B97,[1]怪物属性!$B:$C,2,FALSE)</f>
        <v>973541.10807855253</v>
      </c>
      <c r="D97">
        <f t="shared" si="2"/>
        <v>973541.10807855253</v>
      </c>
      <c r="E97" s="10">
        <f t="shared" si="3"/>
        <v>778832.88646284211</v>
      </c>
      <c r="T97">
        <v>95</v>
      </c>
      <c r="U97" s="6">
        <v>95</v>
      </c>
    </row>
    <row r="98" spans="2:21" x14ac:dyDescent="0.15">
      <c r="B98">
        <v>95</v>
      </c>
      <c r="C98">
        <f>VLOOKUP(B98,[1]怪物属性!$B:$C,2,FALSE)</f>
        <v>1043723.5078602084</v>
      </c>
      <c r="D98">
        <f t="shared" si="2"/>
        <v>1043723.5078602084</v>
      </c>
      <c r="E98" s="10">
        <f t="shared" si="3"/>
        <v>834978.80628816679</v>
      </c>
      <c r="T98">
        <v>96</v>
      </c>
      <c r="U98" s="6">
        <v>96</v>
      </c>
    </row>
    <row r="99" spans="2:21" x14ac:dyDescent="0.15">
      <c r="B99">
        <v>96</v>
      </c>
      <c r="C99">
        <f>VLOOKUP(B99,[1]怪物属性!$B:$C,2,FALSE)</f>
        <v>1118959.0404261437</v>
      </c>
      <c r="D99">
        <f t="shared" si="2"/>
        <v>1118959.0404261437</v>
      </c>
      <c r="E99" s="10">
        <f t="shared" si="3"/>
        <v>895167.23234091501</v>
      </c>
    </row>
    <row r="100" spans="2:21" x14ac:dyDescent="0.15">
      <c r="B100">
        <v>97</v>
      </c>
      <c r="C100">
        <f>VLOOKUP(B100,[1]怪物属性!$B:$C,2,FALSE)</f>
        <v>1199611.5313368263</v>
      </c>
      <c r="D100">
        <f t="shared" si="2"/>
        <v>1199611.5313368263</v>
      </c>
      <c r="E100" s="10">
        <f t="shared" si="3"/>
        <v>959689.22506946104</v>
      </c>
    </row>
    <row r="101" spans="2:21" x14ac:dyDescent="0.15">
      <c r="B101">
        <v>98</v>
      </c>
      <c r="C101">
        <f>VLOOKUP(B101,[1]怪物属性!$B:$C,2,FALSE)</f>
        <v>1286071.0015930776</v>
      </c>
      <c r="D101">
        <f t="shared" si="2"/>
        <v>1286071.0015930776</v>
      </c>
      <c r="E101" s="10">
        <f t="shared" si="3"/>
        <v>1028856.8012744621</v>
      </c>
    </row>
    <row r="102" spans="2:21" x14ac:dyDescent="0.15">
      <c r="B102">
        <v>99</v>
      </c>
      <c r="C102">
        <f>VLOOKUP(B102,[1]怪物属性!$B:$C,2,FALSE)</f>
        <v>1378755.5537077796</v>
      </c>
      <c r="D102">
        <f t="shared" si="2"/>
        <v>1378755.5537077796</v>
      </c>
      <c r="E102" s="10">
        <f t="shared" si="3"/>
        <v>1103004.4429662237</v>
      </c>
    </row>
    <row r="103" spans="2:21" x14ac:dyDescent="0.15">
      <c r="B103">
        <v>100</v>
      </c>
      <c r="C103">
        <f>VLOOKUP(B103,[1]怪物属性!$B:$C,2,FALSE)</f>
        <v>1478113.3935747398</v>
      </c>
      <c r="D103">
        <f t="shared" si="2"/>
        <v>1478113.3935747398</v>
      </c>
      <c r="E103" s="10">
        <f t="shared" si="3"/>
        <v>1182490.7148597918</v>
      </c>
    </row>
    <row r="104" spans="2:21" x14ac:dyDescent="0.15">
      <c r="B104">
        <v>101</v>
      </c>
      <c r="C104">
        <f>VLOOKUP(B104,[1]怪物属性!$B:$C,2,FALSE)</f>
        <v>1584624.9979121212</v>
      </c>
      <c r="D104">
        <f t="shared" si="2"/>
        <v>1584624.9979121212</v>
      </c>
      <c r="E104" s="10">
        <f t="shared" si="3"/>
        <v>1267699.9983296972</v>
      </c>
    </row>
    <row r="108" spans="2:21" x14ac:dyDescent="0.15">
      <c r="B108">
        <v>500</v>
      </c>
      <c r="C108">
        <f>C104</f>
        <v>1584624.9979121212</v>
      </c>
      <c r="D108">
        <f>D104</f>
        <v>1584624.9979121212</v>
      </c>
      <c r="E108">
        <f>E104</f>
        <v>1267699.9983296972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2017-08-18T02:34:24Z</dcterms:modified>
</cp:coreProperties>
</file>