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数值表7.10/数值版本7.10/战斗配置辅助表/"/>
    </mc:Choice>
  </mc:AlternateContent>
  <bookViews>
    <workbookView xWindow="28800" yWindow="4060" windowWidth="38400" windowHeight="20160" tabRatio="500" activeTab="5"/>
  </bookViews>
  <sheets>
    <sheet name="怪物属性偏向" sheetId="15" r:id="rId1"/>
    <sheet name="阵型随机表" sheetId="24" r:id="rId2"/>
    <sheet name="关卡设计" sheetId="23" r:id="rId3"/>
    <sheet name="战斗场景配置" sheetId="22" r:id="rId4"/>
    <sheet name="刷钱副本配置" sheetId="20" r:id="rId5"/>
    <sheet name="金币副本规划" sheetId="25" r:id="rId6"/>
    <sheet name="fight" sheetId="16" r:id="rId7"/>
    <sheet name="monster" sheetId="18" r:id="rId8"/>
    <sheet name="monster_level" sheetId="12" r:id="rId9"/>
    <sheet name="映射表" sheetId="14" r:id="rId10"/>
  </sheets>
  <externalReferences>
    <externalReference r:id="rId11"/>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39" i="25" l="1"/>
  <c r="R29" i="25"/>
  <c r="Z8" i="12"/>
  <c r="W8" i="12"/>
  <c r="A8" i="12"/>
  <c r="B8" i="12"/>
  <c r="C8" i="12"/>
  <c r="D8" i="12"/>
  <c r="E8" i="12"/>
  <c r="C53" i="14"/>
  <c r="F5" i="25"/>
  <c r="J5" i="25"/>
  <c r="L5" i="25"/>
  <c r="M5" i="25"/>
  <c r="V5" i="25"/>
  <c r="AE6" i="20"/>
  <c r="M6" i="20"/>
  <c r="F8" i="12"/>
  <c r="AC6" i="20"/>
  <c r="K6" i="20"/>
  <c r="G8" i="12"/>
  <c r="H8" i="12"/>
  <c r="AD6" i="20"/>
  <c r="L6" i="20"/>
  <c r="I8" i="12"/>
  <c r="D53" i="14"/>
  <c r="AF6" i="20"/>
  <c r="N6" i="20"/>
  <c r="J8" i="12"/>
  <c r="K8" i="12"/>
  <c r="L8" i="12"/>
  <c r="M8" i="12"/>
  <c r="N8" i="12"/>
  <c r="O8" i="12"/>
  <c r="P8" i="12"/>
  <c r="Q8" i="12"/>
  <c r="R8" i="12"/>
  <c r="S8" i="12"/>
  <c r="T8" i="12"/>
  <c r="U8" i="12"/>
  <c r="V8" i="12"/>
  <c r="X8" i="12"/>
  <c r="Y8" i="12"/>
  <c r="Z9" i="12"/>
  <c r="W9" i="12"/>
  <c r="A9" i="12"/>
  <c r="B9" i="12"/>
  <c r="C9" i="12"/>
  <c r="D9" i="12"/>
  <c r="E9" i="12"/>
  <c r="AE7" i="20"/>
  <c r="M7" i="20"/>
  <c r="F9" i="12"/>
  <c r="AC7" i="20"/>
  <c r="K7" i="20"/>
  <c r="G9" i="12"/>
  <c r="H9" i="12"/>
  <c r="AD7" i="20"/>
  <c r="L7" i="20"/>
  <c r="I9" i="12"/>
  <c r="AF7" i="20"/>
  <c r="N7" i="20"/>
  <c r="J9" i="12"/>
  <c r="K9" i="12"/>
  <c r="L9" i="12"/>
  <c r="M9" i="12"/>
  <c r="N9" i="12"/>
  <c r="O9" i="12"/>
  <c r="P9" i="12"/>
  <c r="Q9" i="12"/>
  <c r="R9" i="12"/>
  <c r="S9" i="12"/>
  <c r="T9" i="12"/>
  <c r="U9" i="12"/>
  <c r="V9" i="12"/>
  <c r="X9" i="12"/>
  <c r="Y9" i="12"/>
  <c r="Z10" i="12"/>
  <c r="W10" i="12"/>
  <c r="A10" i="12"/>
  <c r="B10" i="12"/>
  <c r="C10" i="12"/>
  <c r="D10" i="12"/>
  <c r="E10" i="12"/>
  <c r="AE8" i="20"/>
  <c r="M8" i="20"/>
  <c r="F10" i="12"/>
  <c r="AC8" i="20"/>
  <c r="K8" i="20"/>
  <c r="G10" i="12"/>
  <c r="H10" i="12"/>
  <c r="AD8" i="20"/>
  <c r="L8" i="20"/>
  <c r="I10" i="12"/>
  <c r="AF8" i="20"/>
  <c r="N8" i="20"/>
  <c r="J10" i="12"/>
  <c r="K10" i="12"/>
  <c r="L10" i="12"/>
  <c r="M10" i="12"/>
  <c r="N10" i="12"/>
  <c r="O10" i="12"/>
  <c r="P10" i="12"/>
  <c r="Q10" i="12"/>
  <c r="R10" i="12"/>
  <c r="S10" i="12"/>
  <c r="T10" i="12"/>
  <c r="U10" i="12"/>
  <c r="V10" i="12"/>
  <c r="X10" i="12"/>
  <c r="Y10" i="12"/>
  <c r="A5" i="18"/>
  <c r="A6" i="18"/>
  <c r="A7" i="18"/>
  <c r="B7" i="18"/>
  <c r="D7" i="18"/>
  <c r="E5" i="18"/>
  <c r="E6" i="18"/>
  <c r="E7" i="18"/>
  <c r="F5" i="18"/>
  <c r="F6" i="18"/>
  <c r="F7" i="18"/>
  <c r="G5" i="18"/>
  <c r="G6" i="18"/>
  <c r="G7" i="18"/>
  <c r="H5" i="18"/>
  <c r="H6" i="18"/>
  <c r="H7" i="18"/>
  <c r="I5" i="18"/>
  <c r="I6" i="18"/>
  <c r="I7" i="18"/>
  <c r="J5" i="18"/>
  <c r="J6" i="18"/>
  <c r="J7" i="18"/>
  <c r="K5" i="18"/>
  <c r="K6" i="18"/>
  <c r="K7" i="18"/>
  <c r="L5" i="18"/>
  <c r="L6" i="18"/>
  <c r="L7" i="18"/>
  <c r="M5" i="18"/>
  <c r="M6" i="18"/>
  <c r="M7" i="18"/>
  <c r="N7" i="18"/>
  <c r="O7" i="18"/>
  <c r="P7" i="18"/>
  <c r="Q7" i="18"/>
  <c r="R7" i="18"/>
  <c r="S7" i="18"/>
  <c r="A8" i="18"/>
  <c r="B8" i="18"/>
  <c r="D8" i="18"/>
  <c r="E8" i="18"/>
  <c r="F8" i="18"/>
  <c r="G8" i="18"/>
  <c r="H8" i="18"/>
  <c r="I8" i="18"/>
  <c r="J8" i="18"/>
  <c r="K8" i="18"/>
  <c r="L8" i="18"/>
  <c r="M8" i="18"/>
  <c r="N8" i="18"/>
  <c r="O8" i="18"/>
  <c r="P8" i="18"/>
  <c r="Q8" i="18"/>
  <c r="R8" i="18"/>
  <c r="S8" i="18"/>
  <c r="A9" i="18"/>
  <c r="B9" i="18"/>
  <c r="D9" i="18"/>
  <c r="E9" i="18"/>
  <c r="F9" i="18"/>
  <c r="G9" i="18"/>
  <c r="H9" i="18"/>
  <c r="I9" i="18"/>
  <c r="J9" i="18"/>
  <c r="K9" i="18"/>
  <c r="L9" i="18"/>
  <c r="M9" i="18"/>
  <c r="N9" i="18"/>
  <c r="O9" i="18"/>
  <c r="P9" i="18"/>
  <c r="Q9" i="18"/>
  <c r="R9" i="18"/>
  <c r="S9" i="18"/>
  <c r="C43" i="14"/>
  <c r="F4" i="25"/>
  <c r="J4" i="25"/>
  <c r="L4" i="25"/>
  <c r="M4" i="25"/>
  <c r="V4" i="25"/>
  <c r="AE4" i="20"/>
  <c r="AE5" i="20"/>
  <c r="C23" i="14"/>
  <c r="F3" i="25"/>
  <c r="J3" i="25"/>
  <c r="L3" i="25"/>
  <c r="M3" i="25"/>
  <c r="V3" i="25"/>
  <c r="AE3" i="20"/>
  <c r="H4" i="20"/>
  <c r="H5" i="20"/>
  <c r="H6" i="20"/>
  <c r="H7" i="20"/>
  <c r="H8" i="20"/>
  <c r="H3" i="20"/>
  <c r="F4" i="20"/>
  <c r="G4" i="20"/>
  <c r="C4" i="20"/>
  <c r="F5" i="20"/>
  <c r="G5" i="20"/>
  <c r="C5" i="20"/>
  <c r="F6" i="20"/>
  <c r="G6" i="20"/>
  <c r="C6" i="20"/>
  <c r="F7" i="20"/>
  <c r="G7" i="20"/>
  <c r="C7" i="20"/>
  <c r="F8" i="20"/>
  <c r="G8" i="20"/>
  <c r="C8" i="20"/>
  <c r="P8" i="20"/>
  <c r="O8" i="20"/>
  <c r="J8" i="20"/>
  <c r="I8" i="20"/>
  <c r="E8" i="20"/>
  <c r="A8" i="20"/>
  <c r="D8" i="20"/>
  <c r="B8" i="20"/>
  <c r="D43" i="14"/>
  <c r="AF5" i="20"/>
  <c r="AD5" i="20"/>
  <c r="AC5" i="20"/>
  <c r="P5" i="20"/>
  <c r="O5" i="20"/>
  <c r="N5" i="20"/>
  <c r="M5" i="20"/>
  <c r="L5" i="20"/>
  <c r="K5" i="20"/>
  <c r="J5" i="20"/>
  <c r="I5" i="20"/>
  <c r="E5" i="20"/>
  <c r="A5" i="20"/>
  <c r="D5" i="20"/>
  <c r="B5" i="20"/>
  <c r="P5" i="25"/>
  <c r="P3" i="25"/>
  <c r="O4" i="25"/>
  <c r="O5" i="25"/>
  <c r="O3" i="25"/>
  <c r="N4" i="25"/>
  <c r="N5" i="25"/>
  <c r="N3" i="25"/>
  <c r="A10" i="25"/>
  <c r="R5" i="25"/>
  <c r="S5" i="25"/>
  <c r="P4" i="25"/>
  <c r="R4" i="25"/>
  <c r="S4" i="25"/>
  <c r="R3" i="25"/>
  <c r="S3" i="25"/>
  <c r="AC4" i="20"/>
  <c r="AC3" i="20"/>
  <c r="AD3" i="20"/>
  <c r="P7" i="20"/>
  <c r="O7" i="20"/>
  <c r="J7" i="20"/>
  <c r="I7" i="20"/>
  <c r="E7" i="20"/>
  <c r="A7" i="20"/>
  <c r="D7" i="20"/>
  <c r="B7" i="20"/>
  <c r="C4" i="14"/>
  <c r="D4" i="14"/>
  <c r="C5" i="14"/>
  <c r="D5" i="14"/>
  <c r="C6" i="14"/>
  <c r="D6" i="14"/>
  <c r="C7" i="14"/>
  <c r="D7" i="14"/>
  <c r="C8" i="14"/>
  <c r="D8" i="14"/>
  <c r="C9" i="14"/>
  <c r="D9" i="14"/>
  <c r="C10" i="14"/>
  <c r="D10" i="14"/>
  <c r="C11" i="14"/>
  <c r="D11" i="14"/>
  <c r="C12" i="14"/>
  <c r="D12" i="14"/>
  <c r="C13" i="14"/>
  <c r="D13" i="14"/>
  <c r="C14" i="14"/>
  <c r="D14" i="14"/>
  <c r="C15" i="14"/>
  <c r="D15" i="14"/>
  <c r="C16" i="14"/>
  <c r="D16" i="14"/>
  <c r="C17" i="14"/>
  <c r="D17" i="14"/>
  <c r="C18" i="14"/>
  <c r="D18" i="14"/>
  <c r="C19" i="14"/>
  <c r="D19" i="14"/>
  <c r="C20" i="14"/>
  <c r="D20" i="14"/>
  <c r="C21" i="14"/>
  <c r="D21" i="14"/>
  <c r="C22" i="14"/>
  <c r="D22" i="14"/>
  <c r="D23" i="14"/>
  <c r="C24" i="14"/>
  <c r="D24" i="14"/>
  <c r="C25" i="14"/>
  <c r="D25" i="14"/>
  <c r="C26" i="14"/>
  <c r="D26" i="14"/>
  <c r="C27" i="14"/>
  <c r="D27" i="14"/>
  <c r="C28" i="14"/>
  <c r="D28" i="14"/>
  <c r="C29" i="14"/>
  <c r="D29" i="14"/>
  <c r="C30" i="14"/>
  <c r="D30" i="14"/>
  <c r="C31" i="14"/>
  <c r="D31" i="14"/>
  <c r="C32" i="14"/>
  <c r="D32" i="14"/>
  <c r="C33" i="14"/>
  <c r="D33" i="14"/>
  <c r="C34" i="14"/>
  <c r="D34" i="14"/>
  <c r="C35" i="14"/>
  <c r="D35" i="14"/>
  <c r="C36" i="14"/>
  <c r="D36" i="14"/>
  <c r="C37" i="14"/>
  <c r="D37" i="14"/>
  <c r="C38" i="14"/>
  <c r="D38" i="14"/>
  <c r="C39" i="14"/>
  <c r="D39" i="14"/>
  <c r="C40" i="14"/>
  <c r="D40" i="14"/>
  <c r="C41" i="14"/>
  <c r="D41" i="14"/>
  <c r="C42" i="14"/>
  <c r="D42" i="14"/>
  <c r="C44" i="14"/>
  <c r="D44" i="14"/>
  <c r="C45" i="14"/>
  <c r="D45" i="14"/>
  <c r="C46" i="14"/>
  <c r="D46" i="14"/>
  <c r="C47" i="14"/>
  <c r="D47" i="14"/>
  <c r="C48" i="14"/>
  <c r="D48" i="14"/>
  <c r="C49" i="14"/>
  <c r="D49" i="14"/>
  <c r="C50" i="14"/>
  <c r="D50" i="14"/>
  <c r="C51" i="14"/>
  <c r="D51" i="14"/>
  <c r="C52" i="14"/>
  <c r="D52" i="14"/>
  <c r="C54" i="14"/>
  <c r="D54" i="14"/>
  <c r="C55" i="14"/>
  <c r="D55" i="14"/>
  <c r="C56" i="14"/>
  <c r="D56" i="14"/>
  <c r="C57" i="14"/>
  <c r="D57" i="14"/>
  <c r="C58" i="14"/>
  <c r="D58" i="14"/>
  <c r="C59" i="14"/>
  <c r="D59" i="14"/>
  <c r="C60" i="14"/>
  <c r="D60" i="14"/>
  <c r="C61" i="14"/>
  <c r="D61" i="14"/>
  <c r="C62" i="14"/>
  <c r="D62" i="14"/>
  <c r="C63" i="14"/>
  <c r="D63" i="14"/>
  <c r="C64" i="14"/>
  <c r="D64" i="14"/>
  <c r="C65" i="14"/>
  <c r="D65" i="14"/>
  <c r="C66" i="14"/>
  <c r="D66" i="14"/>
  <c r="C67" i="14"/>
  <c r="D67" i="14"/>
  <c r="C68" i="14"/>
  <c r="D68" i="14"/>
  <c r="C69" i="14"/>
  <c r="D69" i="14"/>
  <c r="C70" i="14"/>
  <c r="D70" i="14"/>
  <c r="C71" i="14"/>
  <c r="D71" i="14"/>
  <c r="C72" i="14"/>
  <c r="D72" i="14"/>
  <c r="C73" i="14"/>
  <c r="D73" i="14"/>
  <c r="C74" i="14"/>
  <c r="D74" i="14"/>
  <c r="C75" i="14"/>
  <c r="D75" i="14"/>
  <c r="C76" i="14"/>
  <c r="D76" i="14"/>
  <c r="C77" i="14"/>
  <c r="D77" i="14"/>
  <c r="C78" i="14"/>
  <c r="D78" i="14"/>
  <c r="C79" i="14"/>
  <c r="D79" i="14"/>
  <c r="C80" i="14"/>
  <c r="D80" i="14"/>
  <c r="C81" i="14"/>
  <c r="D81" i="14"/>
  <c r="C82" i="14"/>
  <c r="D82" i="14"/>
  <c r="C83" i="14"/>
  <c r="D83" i="14"/>
  <c r="C84" i="14"/>
  <c r="D84" i="14"/>
  <c r="C85" i="14"/>
  <c r="D85" i="14"/>
  <c r="C86" i="14"/>
  <c r="D86" i="14"/>
  <c r="C87" i="14"/>
  <c r="D87" i="14"/>
  <c r="C88" i="14"/>
  <c r="D88" i="14"/>
  <c r="C89" i="14"/>
  <c r="D89" i="14"/>
  <c r="C90" i="14"/>
  <c r="D90" i="14"/>
  <c r="C91" i="14"/>
  <c r="D91" i="14"/>
  <c r="C92" i="14"/>
  <c r="D92" i="14"/>
  <c r="C93" i="14"/>
  <c r="D93" i="14"/>
  <c r="C94" i="14"/>
  <c r="D94" i="14"/>
  <c r="C95" i="14"/>
  <c r="D95" i="14"/>
  <c r="C96" i="14"/>
  <c r="D96" i="14"/>
  <c r="C97" i="14"/>
  <c r="D97" i="14"/>
  <c r="C98" i="14"/>
  <c r="D98" i="14"/>
  <c r="C99" i="14"/>
  <c r="D99" i="14"/>
  <c r="C100" i="14"/>
  <c r="D100" i="14"/>
  <c r="C101" i="14"/>
  <c r="D101" i="14"/>
  <c r="C102" i="14"/>
  <c r="D102" i="14"/>
  <c r="C103" i="14"/>
  <c r="D103" i="14"/>
  <c r="C104" i="14"/>
  <c r="D104" i="14"/>
  <c r="C3" i="14"/>
  <c r="D3" i="14"/>
  <c r="P6" i="20"/>
  <c r="O6" i="20"/>
  <c r="J6" i="20"/>
  <c r="I6" i="20"/>
  <c r="E6" i="20"/>
  <c r="A6" i="20"/>
  <c r="D6" i="20"/>
  <c r="A4" i="20"/>
  <c r="B6" i="20"/>
  <c r="P42" i="15"/>
  <c r="I42" i="15"/>
  <c r="P41" i="15"/>
  <c r="I41" i="15"/>
  <c r="P40" i="15"/>
  <c r="I40" i="15"/>
  <c r="F3" i="20"/>
  <c r="G3" i="20"/>
  <c r="A3" i="20"/>
  <c r="U24" i="24"/>
  <c r="AF4" i="20"/>
  <c r="P6" i="12"/>
  <c r="P7" i="12"/>
  <c r="Q6" i="12"/>
  <c r="Q7" i="12"/>
  <c r="R6" i="12"/>
  <c r="R7" i="12"/>
  <c r="S6" i="12"/>
  <c r="S7" i="12"/>
  <c r="T6" i="12"/>
  <c r="T7" i="12"/>
  <c r="U6" i="12"/>
  <c r="U7" i="12"/>
  <c r="V6" i="12"/>
  <c r="V7" i="12"/>
  <c r="O6" i="12"/>
  <c r="O7" i="12"/>
  <c r="N6" i="12"/>
  <c r="N7" i="12"/>
  <c r="M6" i="12"/>
  <c r="M7" i="12"/>
  <c r="K6" i="12"/>
  <c r="K7" i="12"/>
  <c r="L6" i="12"/>
  <c r="L7" i="12"/>
  <c r="H6" i="12"/>
  <c r="H7" i="12"/>
  <c r="B6" i="12"/>
  <c r="B7" i="12"/>
  <c r="C6" i="12"/>
  <c r="C7" i="12"/>
  <c r="D6" i="12"/>
  <c r="D7" i="12"/>
  <c r="E6" i="12"/>
  <c r="E7" i="12"/>
  <c r="C5" i="16"/>
  <c r="C6" i="16"/>
  <c r="D5" i="16"/>
  <c r="D6" i="16"/>
  <c r="E5" i="16"/>
  <c r="E6" i="16"/>
  <c r="Z6" i="12"/>
  <c r="Z7" i="12"/>
  <c r="U23" i="24"/>
  <c r="I28" i="15"/>
  <c r="I37" i="15"/>
  <c r="I31" i="15"/>
  <c r="I21" i="15"/>
  <c r="I25" i="15"/>
  <c r="I23" i="15"/>
  <c r="I33" i="15"/>
  <c r="I29" i="15"/>
  <c r="I39" i="15"/>
  <c r="I26" i="15"/>
  <c r="I27" i="15"/>
  <c r="I38" i="15"/>
  <c r="I34" i="15"/>
  <c r="I36" i="15"/>
  <c r="I30" i="15"/>
  <c r="I24" i="15"/>
  <c r="I22" i="15"/>
  <c r="I35" i="15"/>
  <c r="I32" i="15"/>
  <c r="P30" i="15"/>
  <c r="O3" i="20"/>
  <c r="O4" i="20"/>
  <c r="P36" i="15"/>
  <c r="P27" i="15"/>
  <c r="P32" i="15"/>
  <c r="P35" i="15"/>
  <c r="P25" i="15"/>
  <c r="P22" i="15"/>
  <c r="P38" i="15"/>
  <c r="P26" i="15"/>
  <c r="P31" i="15"/>
  <c r="P23" i="15"/>
  <c r="P37" i="15"/>
  <c r="P28" i="15"/>
  <c r="P34" i="15"/>
  <c r="P21" i="15"/>
  <c r="P29" i="15"/>
  <c r="P39" i="15"/>
  <c r="P24" i="15"/>
  <c r="P33" i="15"/>
  <c r="A5" i="16"/>
  <c r="A6" i="16"/>
  <c r="D3" i="20"/>
  <c r="D4"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D4" i="20"/>
  <c r="P3" i="20"/>
  <c r="P4"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3" i="20"/>
  <c r="B3" i="20"/>
  <c r="B4" i="20"/>
  <c r="E4" i="20"/>
  <c r="W7" i="12"/>
  <c r="I6" i="15"/>
  <c r="I7" i="15"/>
  <c r="I9" i="15"/>
  <c r="N5" i="18"/>
  <c r="O5" i="18"/>
  <c r="P5" i="18"/>
  <c r="Q5" i="18"/>
  <c r="R5" i="18"/>
  <c r="S5" i="18"/>
  <c r="N6" i="18"/>
  <c r="O6" i="18"/>
  <c r="P6" i="18"/>
  <c r="Q6" i="18"/>
  <c r="R6" i="18"/>
  <c r="S6" i="18"/>
  <c r="O4" i="18"/>
  <c r="P4" i="18"/>
  <c r="Q4" i="18"/>
  <c r="R4" i="18"/>
  <c r="S4" i="18"/>
  <c r="N4" i="18"/>
  <c r="I5" i="15"/>
  <c r="I8" i="15"/>
  <c r="E104" i="14"/>
  <c r="E108" i="14"/>
  <c r="C108" i="14"/>
  <c r="M3" i="20"/>
  <c r="F5" i="12"/>
  <c r="I4" i="20"/>
  <c r="B5" i="18"/>
  <c r="D5" i="18"/>
  <c r="B6" i="18"/>
  <c r="D6" i="18"/>
  <c r="I3" i="20"/>
  <c r="B4" i="18"/>
  <c r="D4" i="18"/>
  <c r="E3" i="20"/>
  <c r="F5" i="16"/>
  <c r="F6"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H4" i="16"/>
  <c r="I4" i="16"/>
  <c r="J4" i="16"/>
  <c r="K4" i="16"/>
  <c r="L4" i="16"/>
  <c r="M4" i="16"/>
  <c r="N4" i="16"/>
  <c r="O4" i="16"/>
  <c r="P4" i="16"/>
  <c r="Q4" i="16"/>
  <c r="R4" i="16"/>
  <c r="S4" i="16"/>
  <c r="T4" i="16"/>
  <c r="U4" i="16"/>
  <c r="G4" i="16"/>
  <c r="W6" i="12"/>
  <c r="A6" i="12"/>
  <c r="A7" i="12"/>
  <c r="W5" i="12"/>
  <c r="A5" i="12"/>
  <c r="N4" i="20"/>
  <c r="J6" i="12"/>
  <c r="J7" i="12"/>
  <c r="AF3" i="20"/>
  <c r="N3" i="20"/>
  <c r="J5" i="12"/>
  <c r="M4" i="20"/>
  <c r="F6" i="12"/>
  <c r="F7" i="12"/>
  <c r="L4" i="20"/>
  <c r="I6" i="12"/>
  <c r="I7" i="12"/>
  <c r="L3" i="20"/>
  <c r="I5" i="12"/>
  <c r="K4" i="20"/>
  <c r="G6" i="12"/>
  <c r="G7" i="12"/>
  <c r="K3" i="20"/>
  <c r="G5" i="12"/>
  <c r="J4" i="20"/>
  <c r="X6" i="12"/>
  <c r="X7" i="12"/>
  <c r="J3" i="20"/>
  <c r="X5" i="12"/>
  <c r="Y6" i="12"/>
  <c r="Y7"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<sst xmlns="http://schemas.openxmlformats.org/spreadsheetml/2006/main" count="734" uniqueCount="410">
  <si>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</si>
  <si>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</si>
  <si>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</si>
  <si>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</si>
  <si>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</si>
  <si>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</si>
  <si>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</si>
  <si>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</si>
  <si>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</si>
  <si>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</si>
  <si>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</si>
  <si>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</si>
  <si>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</si>
  <si>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</si>
  <si>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</si>
  <si>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</si>
  <si>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</si>
  <si>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</si>
  <si>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</si>
  <si>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</si>
  <si>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</si>
  <si>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</si>
  <si>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</si>
  <si>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</si>
  <si>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</si>
  <si>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</si>
  <si>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</si>
  <si>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</si>
  <si>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</si>
  <si>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</si>
  <si>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</si>
  <si>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</si>
  <si>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</si>
  <si>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</si>
  <si>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</si>
  <si>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</si>
  <si>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</si>
  <si>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</si>
  <si>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</si>
  <si>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</si>
  <si>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</si>
  <si>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</si>
  <si>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</si>
  <si>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</si>
  <si>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</si>
  <si>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</si>
  <si>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</si>
  <si>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</si>
  <si>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</si>
  <si>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</si>
  <si>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</si>
  <si>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</si>
  <si>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</si>
  <si>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</si>
  <si>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</si>
  <si>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</si>
  <si>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</si>
  <si>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</si>
  <si>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</si>
  <si>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</si>
  <si>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</si>
  <si>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</si>
  <si>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</si>
  <si>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</si>
  <si>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</si>
  <si>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</si>
  <si>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</si>
  <si>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</si>
  <si>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</si>
  <si>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</si>
  <si>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</si>
  <si>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</si>
  <si>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</si>
  <si>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</si>
  <si>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</si>
  <si>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</si>
  <si>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</si>
  <si>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</si>
  <si>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</si>
  <si>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</si>
  <si>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</si>
  <si>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</si>
  <si>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</si>
  <si>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</si>
  <si>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</si>
  <si>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</si>
  <si>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</si>
  <si>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</si>
  <si>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</si>
  <si>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</si>
  <si>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</si>
  <si>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</si>
  <si>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</si>
  <si>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</si>
  <si>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</si>
  <si>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</si>
  <si>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</si>
  <si>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</si>
  <si>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</si>
  <si>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</si>
  <si>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</si>
  <si>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</si>
  <si>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</si>
  <si>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</si>
  <si>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</si>
  <si>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</si>
  <si>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</si>
  <si>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</si>
  <si>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</si>
  <si>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</si>
  <si>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</si>
  <si>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</si>
  <si>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</si>
  <si>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</si>
  <si>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</si>
  <si>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</si>
  <si>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</si>
  <si>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</si>
  <si>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</si>
  <si>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</si>
  <si>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</si>
  <si>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</si>
  <si>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</si>
  <si>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</si>
  <si>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</si>
  <si>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</si>
  <si>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</si>
  <si>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</si>
  <si>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</si>
  <si>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</si>
  <si>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</si>
  <si>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</si>
  <si>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</si>
  <si>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</si>
  <si>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</si>
  <si>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</si>
  <si>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</si>
  <si>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</si>
  <si>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</si>
  <si>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</si>
  <si>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</si>
  <si>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</si>
  <si>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</si>
  <si>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</si>
  <si>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</si>
  <si>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</si>
  <si>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</si>
  <si>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</si>
  <si>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</si>
  <si>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</si>
  <si>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</si>
  <si>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</si>
  <si>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</si>
  <si>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</si>
  <si>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</si>
  <si>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</si>
  <si>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</si>
  <si>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</si>
  <si>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</si>
  <si>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</si>
  <si>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</si>
  <si>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</si>
  <si>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</si>
  <si>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</si>
  <si>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</si>
  <si>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</si>
  <si>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</si>
  <si>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</si>
  <si>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</si>
  <si>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</si>
  <si>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</si>
  <si>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</si>
  <si>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</si>
  <si>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</si>
  <si>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</si>
  <si>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</si>
  <si>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</si>
  <si>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</si>
  <si>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</si>
  <si>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</si>
  <si>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</si>
  <si>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</si>
  <si>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</si>
  <si>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</si>
  <si>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</si>
  <si>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</si>
  <si>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</si>
  <si>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</si>
  <si>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</si>
  <si>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</si>
  <si>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</si>
  <si>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</si>
  <si>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</si>
  <si>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</si>
  <si>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</si>
  <si>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</si>
  <si>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</si>
  <si>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</si>
  <si>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</si>
  <si>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</si>
  <si>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</si>
  <si>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</si>
  <si>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</si>
  <si>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</si>
  <si>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</si>
  <si>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</si>
  <si>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</si>
  <si>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</si>
  <si>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</si>
  <si>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</si>
  <si>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</si>
  <si>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</si>
  <si>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</si>
  <si>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</si>
  <si>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</si>
  <si>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</si>
  <si>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</si>
  <si>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</si>
  <si>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</si>
  <si>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</si>
  <si>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</si>
  <si>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</si>
  <si>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</si>
  <si>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</si>
  <si>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</si>
  <si>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</si>
  <si>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</si>
  <si>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</si>
  <si>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</si>
  <si>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</si>
  <si>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</si>
  <si>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</si>
  <si>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</si>
  <si>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</si>
  <si>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</si>
  <si>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</si>
  <si>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</si>
  <si>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</si>
  <si>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</si>
  <si>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</si>
  <si>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</si>
  <si>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</si>
  <si>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</si>
  <si>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</si>
  <si>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</si>
  <si>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</si>
  <si>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</si>
  <si>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</si>
  <si>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</si>
  <si>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</si>
  <si>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</si>
  <si>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</si>
  <si>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</si>
  <si>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</si>
  <si>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</si>
  <si>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</si>
  <si>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</si>
  <si>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</si>
  <si>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</si>
  <si>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</si>
  <si>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</si>
  <si>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</si>
  <si>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</si>
  <si>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</si>
  <si>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</si>
  <si>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</si>
  <si>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</si>
  <si>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</si>
  <si>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</si>
  <si>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</si>
  <si>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</si>
  <si>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</si>
  <si>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</si>
  <si>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</si>
  <si>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</si>
  <si>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</si>
  <si>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</si>
  <si>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</si>
  <si>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</si>
  <si>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</si>
  <si>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</si>
  <si>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</si>
  <si>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</si>
  <si>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</si>
  <si>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</si>
  <si>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</si>
  <si>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</si>
  <si>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</si>
  <si>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</si>
  <si>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</si>
  <si>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</si>
  <si>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</si>
  <si>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</si>
  <si>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</si>
  <si>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</si>
  <si>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</si>
  <si>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</si>
  <si>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</si>
  <si>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</si>
  <si>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</si>
  <si>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</si>
  <si>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</si>
  <si>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</si>
  <si>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</si>
  <si>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</si>
  <si>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</si>
  <si>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</si>
  <si>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</si>
  <si>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</si>
  <si>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</si>
  <si>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</si>
  <si>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</si>
  <si>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</si>
  <si>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</si>
  <si>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</si>
  <si>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</si>
  <si>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</si>
  <si>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</si>
  <si>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</si>
  <si>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</si>
  <si>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</si>
  <si>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</si>
  <si>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</si>
  <si>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</si>
  <si>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</si>
  <si>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</si>
  <si>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</si>
  <si>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</si>
  <si>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</si>
  <si>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</si>
  <si>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</si>
  <si>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</si>
  <si>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</si>
  <si>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</si>
  <si>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</si>
  <si>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</si>
  <si>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</si>
  <si>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</si>
  <si>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</si>
  <si>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</si>
  <si>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</si>
  <si>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</si>
  <si>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</si>
  <si>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</si>
  <si>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</si>
  <si>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</si>
  <si>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</si>
  <si>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</si>
  <si>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</si>
  <si>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</si>
  <si>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阵型最数量</t>
    <rPh sb="0" eb="1">
      <t>zhen'x</t>
    </rPh>
    <rPh sb="2" eb="3">
      <t>zui'da</t>
    </rPh>
    <rPh sb="3" eb="4">
      <t>shu'l</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</si>
  <si>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</si>
  <si>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</si>
  <si>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</si>
  <si>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</si>
  <si>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</si>
  <si>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</si>
  <si>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</si>
  <si>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</si>
  <si>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</si>
  <si>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</si>
  <si>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</si>
  <si>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</si>
  <si>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</si>
  <si>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</si>
  <si>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</si>
  <si>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</si>
  <si>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</si>
  <si>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</si>
  <si>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</si>
  <si>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</si>
  <si>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</si>
  <si>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</si>
  <si>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</si>
  <si>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</si>
  <si>
    <t>刷钱怪1</t>
    <rPh sb="0" eb="1">
      <t>shua'q</t>
    </rPh>
    <rPh sb="2" eb="3">
      <t>guai</t>
    </rPh>
    <phoneticPr fontId="3" type="noConversion"/>
  </si>
  <si>
    <t>刷钱怪2</t>
    <rPh sb="0" eb="1">
      <t>shua'q</t>
    </rPh>
    <rPh sb="2" eb="3">
      <t>guai</t>
    </rPh>
    <phoneticPr fontId="3" type="noConversion"/>
  </si>
  <si>
    <t>刷钱怪3</t>
    <rPh sb="0" eb="1">
      <t>shua'q</t>
    </rPh>
    <rPh sb="2" eb="3">
      <t>guai</t>
    </rPh>
    <phoneticPr fontId="3" type="noConversion"/>
  </si>
  <si>
    <t>刷钱怪1</t>
    <rPh sb="0" eb="1">
      <t>shua'qian</t>
    </rPh>
    <rPh sb="2" eb="3">
      <t>guai</t>
    </rPh>
    <phoneticPr fontId="3" type="noConversion"/>
  </si>
  <si>
    <t>刷钱怪2</t>
    <rPh sb="0" eb="1">
      <t>shua'qian</t>
    </rPh>
    <rPh sb="2" eb="3">
      <t>guai</t>
    </rPh>
    <phoneticPr fontId="3" type="noConversion"/>
  </si>
  <si>
    <t>刷钱怪3</t>
    <rPh sb="0" eb="1">
      <t>shua'qian</t>
    </rPh>
    <rPh sb="2" eb="3">
      <t>guai</t>
    </rPh>
    <phoneticPr fontId="3" type="noConversion"/>
  </si>
  <si>
    <t>刷钱用副本1</t>
    <rPh sb="0" eb="1">
      <t>shau'qian</t>
    </rPh>
    <rPh sb="2" eb="3">
      <t>yong</t>
    </rPh>
    <rPh sb="3" eb="4">
      <t>fu'b</t>
    </rPh>
    <phoneticPr fontId="3" type="noConversion"/>
  </si>
  <si>
    <t>刷钱用副本2</t>
    <rPh sb="0" eb="1">
      <t>shau'qian</t>
    </rPh>
    <rPh sb="2" eb="3">
      <t>yong</t>
    </rPh>
    <rPh sb="3" eb="4">
      <t>fu'b</t>
    </rPh>
    <phoneticPr fontId="3" type="noConversion"/>
  </si>
  <si>
    <t>刷钱用副本3</t>
    <rPh sb="0" eb="1">
      <t>shau'qian</t>
    </rPh>
    <rPh sb="2" eb="3">
      <t>yong</t>
    </rPh>
    <rPh sb="3" eb="4">
      <t>fu'b</t>
    </rPh>
    <phoneticPr fontId="3" type="noConversion"/>
  </si>
  <si>
    <t>宝箱怪</t>
    <rPh sb="0" eb="1">
      <t>bao'x</t>
    </rPh>
    <rPh sb="2" eb="3">
      <t>guai</t>
    </rPh>
    <phoneticPr fontId="3" type="noConversion"/>
  </si>
  <si>
    <t>黄金宝箱怪</t>
    <rPh sb="0" eb="1">
      <t>huang'j</t>
    </rPh>
    <rPh sb="2" eb="3">
      <t>bao'x</t>
    </rPh>
    <rPh sb="4" eb="5">
      <t>guai</t>
    </rPh>
    <phoneticPr fontId="3" type="noConversion"/>
  </si>
  <si>
    <t>m1010</t>
    <phoneticPr fontId="3" type="noConversion"/>
  </si>
  <si>
    <t>m1009</t>
    <phoneticPr fontId="3" type="noConversion"/>
  </si>
  <si>
    <t>实际伤害</t>
    <rPh sb="0" eb="1">
      <t>shi'j</t>
    </rPh>
    <rPh sb="2" eb="3">
      <t>shang'h</t>
    </rPh>
    <phoneticPr fontId="3" type="noConversion"/>
  </si>
  <si>
    <t>10回合</t>
    <rPh sb="2" eb="3">
      <t>hui'h</t>
    </rPh>
    <phoneticPr fontId="3" type="noConversion"/>
  </si>
  <si>
    <t>5个人</t>
    <rPh sb="1" eb="2">
      <t>ge</t>
    </rPh>
    <rPh sb="2" eb="3">
      <t>ren</t>
    </rPh>
    <phoneticPr fontId="3" type="noConversion"/>
  </si>
  <si>
    <t>总伤害量</t>
    <rPh sb="0" eb="1">
      <t>zong</t>
    </rPh>
    <rPh sb="1" eb="2">
      <t>shang'h</t>
    </rPh>
    <rPh sb="3" eb="4">
      <t>liang</t>
    </rPh>
    <phoneticPr fontId="3" type="noConversion"/>
  </si>
  <si>
    <t>以上伤害计算</t>
    <rPh sb="0" eb="1">
      <t>yi</t>
    </rPh>
    <rPh sb="1" eb="2">
      <t>shang</t>
    </rPh>
    <rPh sb="2" eb="3">
      <t>shang'h</t>
    </rPh>
    <rPh sb="4" eb="5">
      <t>ji'suan</t>
    </rPh>
    <phoneticPr fontId="3" type="noConversion"/>
  </si>
  <si>
    <t>怪物数量</t>
    <rPh sb="0" eb="1">
      <t>guai'w</t>
    </rPh>
    <rPh sb="2" eb="3">
      <t>shu'l</t>
    </rPh>
    <phoneticPr fontId="3" type="noConversion"/>
  </si>
  <si>
    <t>每只怪血量</t>
    <rPh sb="0" eb="1">
      <t>mei'zhi</t>
    </rPh>
    <rPh sb="2" eb="3">
      <t>guai</t>
    </rPh>
    <rPh sb="3" eb="4">
      <t>xue'l</t>
    </rPh>
    <phoneticPr fontId="3" type="noConversion"/>
  </si>
  <si>
    <t>每只怪血量取整</t>
    <rPh sb="0" eb="1">
      <t>mei'z</t>
    </rPh>
    <rPh sb="2" eb="3">
      <t>guai</t>
    </rPh>
    <rPh sb="3" eb="4">
      <t>xue'l</t>
    </rPh>
    <rPh sb="5" eb="6">
      <t>qu'z</t>
    </rPh>
    <phoneticPr fontId="3" type="noConversion"/>
  </si>
  <si>
    <t>每回合伤害系数</t>
    <rPh sb="0" eb="1">
      <t>mei</t>
    </rPh>
    <rPh sb="1" eb="2">
      <t>hui'h</t>
    </rPh>
    <rPh sb="3" eb="4">
      <t>shang'h</t>
    </rPh>
    <rPh sb="5" eb="6">
      <t>xi'shu</t>
    </rPh>
    <phoneticPr fontId="3" type="noConversion"/>
  </si>
  <si>
    <t>每滴血的金币数</t>
    <rPh sb="0" eb="1">
      <t>mei</t>
    </rPh>
    <rPh sb="1" eb="2">
      <t>di</t>
    </rPh>
    <rPh sb="2" eb="3">
      <t>xue</t>
    </rPh>
    <rPh sb="3" eb="4">
      <t>d</t>
    </rPh>
    <rPh sb="4" eb="5">
      <t>jin'b</t>
    </rPh>
    <rPh sb="6" eb="7">
      <t>shu</t>
    </rPh>
    <phoneticPr fontId="3" type="noConversion"/>
  </si>
  <si>
    <t>每以上伤害金币取整</t>
    <rPh sb="0" eb="1">
      <t>mei</t>
    </rPh>
    <rPh sb="1" eb="2">
      <t>yi'shang</t>
    </rPh>
    <rPh sb="3" eb="4">
      <t>shang'h</t>
    </rPh>
    <rPh sb="5" eb="6">
      <t>jin'b</t>
    </rPh>
    <rPh sb="7" eb="8">
      <t>qu'zheng</t>
    </rPh>
    <phoneticPr fontId="3" type="noConversion"/>
  </si>
  <si>
    <t>以多数点伤害计算</t>
    <rPh sb="0" eb="1">
      <t>yi</t>
    </rPh>
    <rPh sb="1" eb="2">
      <t>duo's</t>
    </rPh>
    <rPh sb="3" eb="4">
      <t>dian</t>
    </rPh>
    <rPh sb="4" eb="5">
      <t>shang'h</t>
    </rPh>
    <rPh sb="6" eb="7">
      <t>ji'suan</t>
    </rPh>
    <phoneticPr fontId="3" type="noConversion"/>
  </si>
  <si>
    <t>金钱副本标号</t>
    <rPh sb="0" eb="1">
      <t>jin'q</t>
    </rPh>
    <rPh sb="2" eb="3">
      <t>f'b</t>
    </rPh>
    <rPh sb="4" eb="5">
      <t>biao'hao</t>
    </rPh>
    <phoneticPr fontId="3" type="noConversion"/>
  </si>
  <si>
    <t>共给予金币数</t>
    <rPh sb="0" eb="1">
      <t>gong</t>
    </rPh>
    <rPh sb="1" eb="2">
      <t>ji'yu</t>
    </rPh>
    <rPh sb="3" eb="4">
      <t>jin'b</t>
    </rPh>
    <rPh sb="5" eb="6">
      <t>shu</t>
    </rPh>
    <phoneticPr fontId="3" type="noConversion"/>
  </si>
  <si>
    <t>每天刷本次数</t>
    <rPh sb="0" eb="1">
      <t>mei</t>
    </rPh>
    <rPh sb="1" eb="2">
      <t>tian</t>
    </rPh>
    <rPh sb="2" eb="3">
      <t>shua</t>
    </rPh>
    <rPh sb="3" eb="4">
      <t>ben</t>
    </rPh>
    <rPh sb="4" eb="5">
      <t>ci'shu</t>
    </rPh>
    <phoneticPr fontId="3" type="noConversion"/>
  </si>
  <si>
    <t>共给予金币数</t>
    <rPh sb="0" eb="1">
      <t>gong</t>
    </rPh>
    <rPh sb="1" eb="2">
      <t>gei'y</t>
    </rPh>
    <rPh sb="3" eb="4">
      <t>jin'b</t>
    </rPh>
    <rPh sb="5" eb="6">
      <t>shu</t>
    </rPh>
    <phoneticPr fontId="3" type="noConversion"/>
  </si>
  <si>
    <t>副本数量</t>
    <rPh sb="0" eb="1">
      <t>fu'b</t>
    </rPh>
    <rPh sb="2" eb="3">
      <t>shu'l</t>
    </rPh>
    <phoneticPr fontId="3" type="noConversion"/>
  </si>
  <si>
    <t>则单个副本每天可得到的金币数量</t>
    <rPh sb="0" eb="1">
      <t>ze</t>
    </rPh>
    <rPh sb="1" eb="2">
      <t>dan'ge</t>
    </rPh>
    <rPh sb="3" eb="4">
      <t>fu'b</t>
    </rPh>
    <rPh sb="5" eb="6">
      <t>mei't</t>
    </rPh>
    <rPh sb="7" eb="8">
      <t>ke</t>
    </rPh>
    <rPh sb="8" eb="9">
      <t>de'dao</t>
    </rPh>
    <rPh sb="10" eb="11">
      <t>d</t>
    </rPh>
    <rPh sb="11" eb="12">
      <t>jin'b</t>
    </rPh>
    <rPh sb="13" eb="14">
      <t>shu'l</t>
    </rPh>
    <phoneticPr fontId="3" type="noConversion"/>
  </si>
  <si>
    <t>每个怪给予的金币数</t>
    <rPh sb="0" eb="1">
      <t>mei'g</t>
    </rPh>
    <rPh sb="2" eb="3">
      <t>guai</t>
    </rPh>
    <rPh sb="3" eb="4">
      <t>gei'yu</t>
    </rPh>
    <rPh sb="5" eb="6">
      <t>d</t>
    </rPh>
    <rPh sb="6" eb="7">
      <t>jin'b</t>
    </rPh>
    <rPh sb="8" eb="9">
      <t>shu</t>
    </rPh>
    <phoneticPr fontId="3" type="noConversion"/>
  </si>
  <si>
    <t>怪物编号</t>
    <rPh sb="0" eb="1">
      <t>gaui'w</t>
    </rPh>
    <rPh sb="2" eb="3">
      <t>bian'hao</t>
    </rPh>
    <phoneticPr fontId="3" type="noConversion"/>
  </si>
  <si>
    <t>金币副本标号</t>
    <rPh sb="0" eb="1">
      <t>jin'b</t>
    </rPh>
    <rPh sb="2" eb="3">
      <t>fu'b</t>
    </rPh>
    <rPh sb="4" eb="5">
      <t>biao'h</t>
    </rPh>
    <phoneticPr fontId="3" type="noConversion"/>
  </si>
  <si>
    <t>怪物血量</t>
    <rPh sb="0" eb="1">
      <t>guai'w</t>
    </rPh>
    <rPh sb="2" eb="3">
      <t>xue'l</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</si>
</sst>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2" borderId="0" xfId="0" applyFont="1" applyFill="1"/>
    <xf numFmtId="0" fontId="0" fillId="8" borderId="0" xfId="0" applyFill="1"/>
    <xf numFmtId="0" fontId="6" fillId="0" borderId="0" xfId="0" applyFont="1" applyFill="1"/>
  </cellXfs>
  <cellStyles count="1">
    <cellStyle name="常规" xfId="0" builtinId="0"/>
  </cellStyles>
  <dxfs count="51">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XHCY/&#25968;&#20540;&#34920;7.10/&#25968;&#20540;&#29256;&#26412;7.10/&#25112;&#26007;&#25968;&#20540;&#24635;&#34920;&#27979;&#3579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战斗公式"/>
      <sheetName val="角色基础属性平衡模型"/>
      <sheetName val="系统属性分配"/>
      <sheetName val="角色等级属性"/>
      <sheetName val="角色升星属性"/>
      <sheetName val="角色培养"/>
      <sheetName val="角色强化"/>
      <sheetName val="装备升级"/>
      <sheetName val="装备强化"/>
      <sheetName val="装备珠宝"/>
      <sheetName val="猎命"/>
      <sheetName val="神器属性"/>
      <sheetName val="阵法属性"/>
      <sheetName val="装扮升级"/>
      <sheetName val="装扮升星"/>
      <sheetName val="属性以及战力计算"/>
      <sheetName val="经济数值表"/>
      <sheetName val="经济消耗表"/>
      <sheetName val="经济消耗2"/>
      <sheetName val="物品材料战力与价值定义"/>
      <sheetName val="VIP"/>
      <sheetName val="物品表"/>
      <sheetName val="经验分配"/>
      <sheetName val="天数与系统开放规划"/>
      <sheetName val="怪物属性"/>
      <sheetName val="商店规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怪物属性</v>
          </cell>
        </row>
        <row r="2">
          <cell r="B2" t="str">
            <v>等级</v>
          </cell>
          <cell r="C2" t="str">
            <v>属性比率</v>
          </cell>
        </row>
        <row r="3">
          <cell r="B3">
            <v>0</v>
          </cell>
          <cell r="C3">
            <v>0</v>
          </cell>
        </row>
        <row r="4">
          <cell r="B4">
            <v>1</v>
          </cell>
          <cell r="C4">
            <v>182.16000000000003</v>
          </cell>
        </row>
        <row r="5">
          <cell r="B5">
            <v>2</v>
          </cell>
          <cell r="C5">
            <v>216.63551999999999</v>
          </cell>
        </row>
        <row r="6">
          <cell r="B6">
            <v>3</v>
          </cell>
          <cell r="C6">
            <v>253.59327743999995</v>
          </cell>
        </row>
        <row r="7">
          <cell r="B7">
            <v>4</v>
          </cell>
          <cell r="C7">
            <v>293.21199341568001</v>
          </cell>
        </row>
        <row r="8">
          <cell r="B8">
            <v>5</v>
          </cell>
          <cell r="C8">
            <v>335.68325694160899</v>
          </cell>
        </row>
        <row r="9">
          <cell r="B9">
            <v>6</v>
          </cell>
          <cell r="C9">
            <v>381.21245144140482</v>
          </cell>
        </row>
        <row r="10">
          <cell r="B10">
            <v>7</v>
          </cell>
          <cell r="C10">
            <v>430.01974794518611</v>
          </cell>
        </row>
        <row r="11">
          <cell r="B11">
            <v>8</v>
          </cell>
          <cell r="C11">
            <v>482.34116979723956</v>
          </cell>
        </row>
        <row r="12">
          <cell r="B12">
            <v>9</v>
          </cell>
          <cell r="C12">
            <v>538.42973402264079</v>
          </cell>
        </row>
        <row r="13">
          <cell r="B13">
            <v>10</v>
          </cell>
          <cell r="C13">
            <v>598.55667487227106</v>
          </cell>
        </row>
        <row r="14">
          <cell r="B14">
            <v>11</v>
          </cell>
          <cell r="C14">
            <v>663.01275546307454</v>
          </cell>
        </row>
        <row r="15">
          <cell r="B15">
            <v>12</v>
          </cell>
          <cell r="C15">
            <v>732.10967385641607</v>
          </cell>
        </row>
        <row r="16">
          <cell r="B16">
            <v>13</v>
          </cell>
          <cell r="C16">
            <v>806.18157037407798</v>
          </cell>
        </row>
        <row r="17">
          <cell r="B17">
            <v>14</v>
          </cell>
          <cell r="C17">
            <v>885.58664344101169</v>
          </cell>
        </row>
        <row r="18">
          <cell r="B18">
            <v>15</v>
          </cell>
          <cell r="C18">
            <v>970.70888176876474</v>
          </cell>
        </row>
        <row r="19">
          <cell r="B19">
            <v>16</v>
          </cell>
          <cell r="C19">
            <v>1061.9599212561159</v>
          </cell>
        </row>
        <row r="20">
          <cell r="B20">
            <v>17</v>
          </cell>
          <cell r="C20">
            <v>1159.7810355865563</v>
          </cell>
        </row>
        <row r="21">
          <cell r="B21">
            <v>18</v>
          </cell>
          <cell r="C21">
            <v>1264.6452701487883</v>
          </cell>
        </row>
        <row r="22">
          <cell r="B22">
            <v>19</v>
          </cell>
          <cell r="C22">
            <v>1377.0597295995017</v>
          </cell>
        </row>
        <row r="23">
          <cell r="B23">
            <v>20</v>
          </cell>
          <cell r="C23">
            <v>1497.5680301306659</v>
          </cell>
        </row>
        <row r="24">
          <cell r="B24">
            <v>21</v>
          </cell>
          <cell r="C24">
            <v>1626.752928300074</v>
          </cell>
        </row>
        <row r="25">
          <cell r="B25">
            <v>22</v>
          </cell>
          <cell r="C25">
            <v>1765.2391391376791</v>
          </cell>
        </row>
        <row r="26">
          <cell r="B26">
            <v>23</v>
          </cell>
          <cell r="C26">
            <v>1913.6963571555923</v>
          </cell>
        </row>
        <row r="27">
          <cell r="B27">
            <v>24</v>
          </cell>
          <cell r="C27">
            <v>2072.8424948707952</v>
          </cell>
        </row>
        <row r="28">
          <cell r="B28">
            <v>25</v>
          </cell>
          <cell r="C28">
            <v>2243.4471545014931</v>
          </cell>
        </row>
        <row r="29">
          <cell r="B29">
            <v>26</v>
          </cell>
          <cell r="C29">
            <v>2426.3353496256004</v>
          </cell>
        </row>
        <row r="30">
          <cell r="B30">
            <v>27</v>
          </cell>
          <cell r="C30">
            <v>2622.3914947986441</v>
          </cell>
        </row>
        <row r="31">
          <cell r="B31">
            <v>28</v>
          </cell>
          <cell r="C31">
            <v>2832.5636824241469</v>
          </cell>
        </row>
        <row r="32">
          <cell r="B32">
            <v>29</v>
          </cell>
          <cell r="C32">
            <v>3057.8682675586851</v>
          </cell>
        </row>
        <row r="33">
          <cell r="B33">
            <v>30</v>
          </cell>
          <cell r="C33">
            <v>3299.3947828229111</v>
          </cell>
        </row>
        <row r="34">
          <cell r="B34">
            <v>31</v>
          </cell>
          <cell r="C34">
            <v>3558.3112071861615</v>
          </cell>
        </row>
        <row r="35">
          <cell r="B35">
            <v>32</v>
          </cell>
          <cell r="C35">
            <v>3835.8696141035662</v>
          </cell>
        </row>
        <row r="36">
          <cell r="B36">
            <v>33</v>
          </cell>
          <cell r="C36">
            <v>4133.4122263190229</v>
          </cell>
        </row>
        <row r="37">
          <cell r="B37">
            <v>34</v>
          </cell>
          <cell r="C37">
            <v>4699.7322347592153</v>
          </cell>
        </row>
        <row r="38">
          <cell r="B38">
            <v>35</v>
          </cell>
          <cell r="C38">
            <v>5585.0273018719008</v>
          </cell>
        </row>
        <row r="39">
          <cell r="B39">
            <v>36</v>
          </cell>
          <cell r="C39">
            <v>6716.9552915281083</v>
          </cell>
        </row>
        <row r="40">
          <cell r="B40">
            <v>37</v>
          </cell>
          <cell r="C40">
            <v>7988.82402349524</v>
          </cell>
        </row>
        <row r="41">
          <cell r="B41">
            <v>38</v>
          </cell>
          <cell r="C41">
            <v>9414.6386499676901</v>
          </cell>
        </row>
        <row r="42">
          <cell r="B42">
            <v>39</v>
          </cell>
          <cell r="C42">
            <v>11358.395470707308</v>
          </cell>
        </row>
        <row r="43">
          <cell r="B43">
            <v>40</v>
          </cell>
          <cell r="C43">
            <v>13157.955565269973</v>
          </cell>
        </row>
        <row r="44">
          <cell r="B44">
            <v>41</v>
          </cell>
          <cell r="C44">
            <v>15163.624044662851</v>
          </cell>
        </row>
        <row r="45">
          <cell r="B45">
            <v>42</v>
          </cell>
          <cell r="C45">
            <v>17177.766325926066</v>
          </cell>
        </row>
        <row r="46">
          <cell r="B46">
            <v>43</v>
          </cell>
          <cell r="C46">
            <v>19406.760655310321</v>
          </cell>
        </row>
        <row r="47">
          <cell r="B47">
            <v>44</v>
          </cell>
          <cell r="C47">
            <v>22878.793512491946</v>
          </cell>
        </row>
        <row r="48">
          <cell r="B48">
            <v>45</v>
          </cell>
          <cell r="C48">
            <v>26218.204421750797</v>
          </cell>
        </row>
        <row r="49">
          <cell r="B49">
            <v>46</v>
          </cell>
          <cell r="C49">
            <v>29925.854836374165</v>
          </cell>
        </row>
        <row r="50">
          <cell r="B50">
            <v>47</v>
          </cell>
          <cell r="C50">
            <v>33410.46134085166</v>
          </cell>
        </row>
        <row r="51">
          <cell r="B51">
            <v>48</v>
          </cell>
          <cell r="C51">
            <v>37243.338377168817</v>
          </cell>
        </row>
        <row r="52">
          <cell r="B52">
            <v>49</v>
          </cell>
          <cell r="C52">
            <v>41456.315421791347</v>
          </cell>
        </row>
        <row r="53">
          <cell r="B53">
            <v>50</v>
          </cell>
          <cell r="C53">
            <v>44528.61013216032</v>
          </cell>
        </row>
        <row r="54">
          <cell r="B54">
            <v>51</v>
          </cell>
          <cell r="C54">
            <v>47822.110061675878</v>
          </cell>
        </row>
        <row r="55">
          <cell r="B55">
            <v>52</v>
          </cell>
          <cell r="C55">
            <v>51352.74198611654</v>
          </cell>
        </row>
        <row r="56">
          <cell r="B56">
            <v>53</v>
          </cell>
          <cell r="C56">
            <v>55137.579409116945</v>
          </cell>
        </row>
        <row r="57">
          <cell r="B57">
            <v>54</v>
          </cell>
          <cell r="C57">
            <v>59194.925126573362</v>
          </cell>
        </row>
        <row r="58">
          <cell r="B58">
            <v>55</v>
          </cell>
          <cell r="C58">
            <v>63544.399735686646</v>
          </cell>
        </row>
        <row r="59">
          <cell r="B59">
            <v>56</v>
          </cell>
          <cell r="C59">
            <v>68207.036516656095</v>
          </cell>
        </row>
        <row r="60">
          <cell r="B60">
            <v>57</v>
          </cell>
          <cell r="C60">
            <v>73205.383145855332</v>
          </cell>
        </row>
        <row r="61">
          <cell r="B61">
            <v>58</v>
          </cell>
          <cell r="C61">
            <v>78563.610732356916</v>
          </cell>
        </row>
        <row r="62">
          <cell r="B62">
            <v>59</v>
          </cell>
          <cell r="C62">
            <v>84307.630705086645</v>
          </cell>
        </row>
        <row r="63">
          <cell r="B63">
            <v>60</v>
          </cell>
          <cell r="C63">
            <v>90465.220115852906</v>
          </cell>
        </row>
        <row r="64">
          <cell r="B64">
            <v>61</v>
          </cell>
          <cell r="C64">
            <v>97066.155964194331</v>
          </cell>
        </row>
        <row r="65">
          <cell r="B65">
            <v>62</v>
          </cell>
          <cell r="C65">
            <v>104142.35919361634</v>
          </cell>
        </row>
        <row r="66">
          <cell r="B66">
            <v>63</v>
          </cell>
          <cell r="C66">
            <v>111728.04905555672</v>
          </cell>
        </row>
        <row r="67">
          <cell r="B67">
            <v>64</v>
          </cell>
          <cell r="C67">
            <v>119859.90858755683</v>
          </cell>
        </row>
        <row r="68">
          <cell r="B68">
            <v>65</v>
          </cell>
          <cell r="C68">
            <v>128577.26200586092</v>
          </cell>
        </row>
        <row r="69">
          <cell r="B69">
            <v>66</v>
          </cell>
          <cell r="C69">
            <v>137922.26487028293</v>
          </cell>
        </row>
        <row r="70">
          <cell r="B70">
            <v>67</v>
          </cell>
          <cell r="C70">
            <v>147940.10794094333</v>
          </cell>
        </row>
        <row r="71">
          <cell r="B71">
            <v>68</v>
          </cell>
          <cell r="C71">
            <v>158679.23571269124</v>
          </cell>
        </row>
        <row r="72">
          <cell r="B72">
            <v>69</v>
          </cell>
          <cell r="C72">
            <v>170191.58068400505</v>
          </cell>
        </row>
        <row r="73">
          <cell r="B73">
            <v>70</v>
          </cell>
          <cell r="C73">
            <v>182532.81449325339</v>
          </cell>
        </row>
        <row r="74">
          <cell r="B74">
            <v>71</v>
          </cell>
          <cell r="C74">
            <v>195762.61713676772</v>
          </cell>
        </row>
        <row r="75">
          <cell r="B75">
            <v>72</v>
          </cell>
          <cell r="C75">
            <v>209944.96557061496</v>
          </cell>
        </row>
        <row r="76">
          <cell r="B76">
            <v>73</v>
          </cell>
          <cell r="C76">
            <v>225148.44309169927</v>
          </cell>
        </row>
        <row r="77">
          <cell r="B77">
            <v>74</v>
          </cell>
          <cell r="C77">
            <v>241446.57099430167</v>
          </cell>
        </row>
        <row r="78">
          <cell r="B78">
            <v>75</v>
          </cell>
          <cell r="C78">
            <v>258918.16410589142</v>
          </cell>
        </row>
        <row r="79">
          <cell r="B79">
            <v>76</v>
          </cell>
          <cell r="C79">
            <v>277647.71192151564</v>
          </cell>
        </row>
        <row r="80">
          <cell r="B80">
            <v>77</v>
          </cell>
          <cell r="C80">
            <v>297725.78717986477</v>
          </cell>
        </row>
        <row r="81">
          <cell r="B81">
            <v>78</v>
          </cell>
          <cell r="C81">
            <v>319249.48385681509</v>
          </cell>
        </row>
        <row r="82">
          <cell r="B82">
            <v>79</v>
          </cell>
          <cell r="C82">
            <v>342322.88669450581</v>
          </cell>
        </row>
        <row r="83">
          <cell r="B83">
            <v>80</v>
          </cell>
          <cell r="C83">
            <v>367057.57453651028</v>
          </cell>
        </row>
        <row r="84">
          <cell r="B84">
            <v>81</v>
          </cell>
          <cell r="C84">
            <v>393573.15990313911</v>
          </cell>
        </row>
        <row r="85">
          <cell r="B85">
            <v>82</v>
          </cell>
          <cell r="C85">
            <v>421997.86741616507</v>
          </cell>
        </row>
        <row r="86">
          <cell r="B86">
            <v>83</v>
          </cell>
          <cell r="C86">
            <v>452469.15387012903</v>
          </cell>
        </row>
        <row r="87">
          <cell r="B87">
            <v>84</v>
          </cell>
          <cell r="C87">
            <v>485134.37294877833</v>
          </cell>
        </row>
        <row r="88">
          <cell r="B88">
            <v>85</v>
          </cell>
          <cell r="C88">
            <v>520151.48780109046</v>
          </cell>
        </row>
        <row r="89">
          <cell r="B89">
            <v>86</v>
          </cell>
          <cell r="C89">
            <v>557689.83492276899</v>
          </cell>
        </row>
        <row r="90">
          <cell r="B90">
            <v>87</v>
          </cell>
          <cell r="C90">
            <v>597930.94303720852</v>
          </cell>
        </row>
        <row r="91">
          <cell r="B91">
            <v>88</v>
          </cell>
          <cell r="C91">
            <v>641069.4109358876</v>
          </cell>
        </row>
        <row r="92">
          <cell r="B92">
            <v>89</v>
          </cell>
          <cell r="C92">
            <v>687313.84852327162</v>
          </cell>
        </row>
        <row r="93">
          <cell r="B93">
            <v>90</v>
          </cell>
          <cell r="C93">
            <v>736887.8856169472</v>
          </cell>
        </row>
        <row r="94">
          <cell r="B94">
            <v>91</v>
          </cell>
          <cell r="C94">
            <v>790031.25338136754</v>
          </cell>
        </row>
        <row r="95">
          <cell r="B95">
            <v>92</v>
          </cell>
          <cell r="C95">
            <v>847000.94362482626</v>
          </cell>
        </row>
        <row r="96">
          <cell r="B96">
            <v>93</v>
          </cell>
          <cell r="C96">
            <v>908072.45156581386</v>
          </cell>
        </row>
        <row r="97">
          <cell r="B97">
            <v>94</v>
          </cell>
          <cell r="C97">
            <v>973541.10807855253</v>
          </cell>
        </row>
        <row r="98">
          <cell r="B98">
            <v>95</v>
          </cell>
          <cell r="C98">
            <v>1043723.5078602084</v>
          </cell>
        </row>
        <row r="99">
          <cell r="B99">
            <v>96</v>
          </cell>
          <cell r="C99">
            <v>1118959.0404261437</v>
          </cell>
        </row>
        <row r="100">
          <cell r="B100">
            <v>97</v>
          </cell>
          <cell r="C100">
            <v>1199611.5313368263</v>
          </cell>
        </row>
        <row r="101">
          <cell r="B101">
            <v>98</v>
          </cell>
          <cell r="C101">
            <v>1286071.0015930776</v>
          </cell>
        </row>
        <row r="102">
          <cell r="B102">
            <v>99</v>
          </cell>
          <cell r="C102">
            <v>1378755.5537077796</v>
          </cell>
        </row>
        <row r="103">
          <cell r="B103">
            <v>100</v>
          </cell>
          <cell r="C103">
            <v>1478113.3935747398</v>
          </cell>
        </row>
        <row r="104">
          <cell r="B104">
            <v>101</v>
          </cell>
          <cell r="C104">
            <v>1584624.9979121212</v>
          </cell>
        </row>
        <row r="105">
          <cell r="B105">
            <v>102</v>
          </cell>
          <cell r="C105">
            <v>1698805.4377617938</v>
          </cell>
        </row>
        <row r="106">
          <cell r="B106">
            <v>103</v>
          </cell>
          <cell r="C106">
            <v>1821206.8692806435</v>
          </cell>
        </row>
        <row r="107">
          <cell r="B107">
            <v>104</v>
          </cell>
          <cell r="C107">
            <v>1952421.2038688501</v>
          </cell>
        </row>
        <row r="108">
          <cell r="B108">
            <v>105</v>
          </cell>
          <cell r="C108">
            <v>2093082.9705474074</v>
          </cell>
        </row>
        <row r="109">
          <cell r="B109">
            <v>106</v>
          </cell>
          <cell r="C109">
            <v>2243872.3844268206</v>
          </cell>
        </row>
        <row r="110">
          <cell r="B110">
            <v>107</v>
          </cell>
          <cell r="C110">
            <v>2405518.6361055523</v>
          </cell>
        </row>
        <row r="111">
          <cell r="B111">
            <v>108</v>
          </cell>
          <cell r="C111">
            <v>2578803.4179051523</v>
          </cell>
        </row>
        <row r="112">
          <cell r="B112">
            <v>109</v>
          </cell>
          <cell r="C112">
            <v>2764564.7039943235</v>
          </cell>
        </row>
        <row r="113">
          <cell r="B113">
            <v>110</v>
          </cell>
          <cell r="C113">
            <v>2963700.8026819155</v>
          </cell>
        </row>
        <row r="114">
          <cell r="B114">
            <v>111</v>
          </cell>
          <cell r="C114">
            <v>3177174.7004750133</v>
          </cell>
        </row>
        <row r="115">
          <cell r="B115">
            <v>112</v>
          </cell>
          <cell r="C115">
            <v>3406018.7189092147</v>
          </cell>
        </row>
        <row r="116">
          <cell r="B116">
            <v>113</v>
          </cell>
          <cell r="C116">
            <v>3651339.5066706785</v>
          </cell>
        </row>
        <row r="117">
          <cell r="B117">
            <v>114</v>
          </cell>
          <cell r="C117">
            <v>3914323.3911509677</v>
          </cell>
        </row>
        <row r="118">
          <cell r="B118">
            <v>115</v>
          </cell>
          <cell r="C118">
            <v>4196242.1153138382</v>
          </cell>
        </row>
        <row r="119">
          <cell r="B119">
            <v>116</v>
          </cell>
          <cell r="C119">
            <v>4498458.9876164356</v>
          </cell>
        </row>
        <row r="120">
          <cell r="B120">
            <v>117</v>
          </cell>
          <cell r="C120">
            <v>4822435.474724819</v>
          </cell>
        </row>
        <row r="121">
          <cell r="B121">
            <v>118</v>
          </cell>
          <cell r="C121">
            <v>5169738.2689050073</v>
          </cell>
        </row>
        <row r="122">
          <cell r="B122">
            <v>119</v>
          </cell>
          <cell r="C122">
            <v>5542046.8642661674</v>
          </cell>
        </row>
        <row r="123">
          <cell r="B123">
            <v>120</v>
          </cell>
          <cell r="C123">
            <v>5941161.6784933321</v>
          </cell>
        </row>
        <row r="124">
          <cell r="B124">
            <v>121</v>
          </cell>
          <cell r="C124">
            <v>6369012.7593448535</v>
          </cell>
        </row>
        <row r="125">
          <cell r="B125">
            <v>122</v>
          </cell>
          <cell r="C125">
            <v>6827669.1180176837</v>
          </cell>
        </row>
        <row r="126">
          <cell r="B126">
            <v>123</v>
          </cell>
          <cell r="C126">
            <v>7319348.7345149564</v>
          </cell>
        </row>
        <row r="127">
          <cell r="B127">
            <v>124</v>
          </cell>
          <cell r="C127">
            <v>7846429.2834000345</v>
          </cell>
        </row>
        <row r="128">
          <cell r="B128">
            <v>125</v>
          </cell>
          <cell r="C128">
            <v>8411459.6318048369</v>
          </cell>
        </row>
        <row r="129">
          <cell r="B129">
            <v>126</v>
          </cell>
          <cell r="C129">
            <v>9017172.1652947888</v>
          </cell>
        </row>
        <row r="130">
          <cell r="B130">
            <v>127</v>
          </cell>
          <cell r="C130">
            <v>9666496.0011960119</v>
          </cell>
        </row>
        <row r="131">
          <cell r="B131">
            <v>128</v>
          </cell>
          <cell r="C131">
            <v>10362571.153282128</v>
          </cell>
        </row>
        <row r="132">
          <cell r="B132">
            <v>129</v>
          </cell>
          <cell r="C132">
            <v>11108763.716318442</v>
          </cell>
        </row>
        <row r="133">
          <cell r="B133">
            <v>130</v>
          </cell>
          <cell r="C133">
            <v>11908682.14389337</v>
          </cell>
        </row>
        <row r="134">
          <cell r="B134">
            <v>131</v>
          </cell>
          <cell r="C134">
            <v>12766194.698253693</v>
          </cell>
        </row>
        <row r="135">
          <cell r="B135">
            <v>132</v>
          </cell>
          <cell r="C135">
            <v>13685448.156527961</v>
          </cell>
        </row>
        <row r="136">
          <cell r="B136">
            <v>133</v>
          </cell>
          <cell r="C136">
            <v>14670887.863797976</v>
          </cell>
        </row>
        <row r="137">
          <cell r="B137">
            <v>134</v>
          </cell>
          <cell r="C137">
            <v>15727279.229991432</v>
          </cell>
        </row>
        <row r="138">
          <cell r="B138">
            <v>135</v>
          </cell>
          <cell r="C138">
            <v>16859730.774550818</v>
          </cell>
        </row>
        <row r="139">
          <cell r="B139">
            <v>136</v>
          </cell>
          <cell r="C139">
            <v>18073718.830318481</v>
          </cell>
        </row>
        <row r="140">
          <cell r="B140">
            <v>137</v>
          </cell>
          <cell r="C140">
            <v>19375114.026101414</v>
          </cell>
        </row>
        <row r="141">
          <cell r="B141">
            <v>138</v>
          </cell>
          <cell r="C141">
            <v>20770209.675980721</v>
          </cell>
        </row>
        <row r="142">
          <cell r="B142">
            <v>139</v>
          </cell>
          <cell r="C142">
            <v>22265752.212651331</v>
          </cell>
        </row>
        <row r="143">
          <cell r="B143">
            <v>140</v>
          </cell>
          <cell r="C143">
            <v>23868973.811962225</v>
          </cell>
        </row>
        <row r="144">
          <cell r="B144">
            <v>141</v>
          </cell>
          <cell r="C144">
            <v>25587627.366423506</v>
          </cell>
        </row>
        <row r="145">
          <cell r="B145">
            <v>142</v>
          </cell>
          <cell r="C145">
            <v>27430023.976806004</v>
          </cell>
        </row>
        <row r="146">
          <cell r="B146">
            <v>143</v>
          </cell>
          <cell r="C146">
            <v>29405073.143136039</v>
          </cell>
        </row>
        <row r="147">
          <cell r="B147">
            <v>144</v>
          </cell>
          <cell r="C147">
            <v>31522325.849441841</v>
          </cell>
        </row>
        <row r="148">
          <cell r="B148">
            <v>145</v>
          </cell>
          <cell r="C148">
            <v>33792020.750601657</v>
          </cell>
        </row>
        <row r="149">
          <cell r="B149">
            <v>146</v>
          </cell>
          <cell r="C149">
            <v>36225133.684644982</v>
          </cell>
        </row>
        <row r="150">
          <cell r="B150">
            <v>147</v>
          </cell>
          <cell r="C150">
            <v>38833430.749939427</v>
          </cell>
        </row>
        <row r="151">
          <cell r="B151">
            <v>148</v>
          </cell>
          <cell r="C151">
            <v>41629525.203935072</v>
          </cell>
        </row>
        <row r="152">
          <cell r="B152">
            <v>149</v>
          </cell>
          <cell r="C152">
            <v>44626938.458618395</v>
          </cell>
        </row>
        <row r="153">
          <cell r="B153">
            <v>150</v>
          </cell>
          <cell r="C153">
            <v>47840165.467638925</v>
          </cell>
        </row>
      </sheetData>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N12" sqref="N12"/>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356</v>
      </c>
      <c r="F21" s="19" t="s">
        <v>356</v>
      </c>
      <c r="G21" s="6">
        <v>100</v>
      </c>
      <c r="H21" s="6">
        <v>100</v>
      </c>
      <c r="I21">
        <f t="shared" ref="I21" si="3">($I$4/(G21*$B$1-$H$4*$B$2))*($G$4*$B$1-H21*$B$2)</f>
        <v>160</v>
      </c>
      <c r="J21">
        <v>10040101</v>
      </c>
      <c r="K21">
        <v>10040201</v>
      </c>
      <c r="L21">
        <v>10040301</v>
      </c>
      <c r="M21">
        <v>100001</v>
      </c>
      <c r="N21">
        <v>100181</v>
      </c>
      <c r="O21">
        <v>100201</v>
      </c>
      <c r="P21" t="str">
        <f>VLOOKUP(F21,映射表!Y:Z,2,FALSE)</f>
        <v>r1009</v>
      </c>
    </row>
    <row r="22" spans="4:16" s="2" customFormat="1" x14ac:dyDescent="0.15">
      <c r="D22">
        <v>18</v>
      </c>
      <c r="E22" s="20" t="s">
        <v>357</v>
      </c>
      <c r="F22" s="20" t="s">
        <v>357</v>
      </c>
      <c r="G22" s="6">
        <v>100</v>
      </c>
      <c r="H22" s="6">
        <v>100</v>
      </c>
      <c r="I22">
        <f t="shared" ref="I22:I39" si="4">($I$4/(G22*$B$1-$H$4*$B$2))*($G$4*$B$1-H22*$B$2)</f>
        <v>160</v>
      </c>
      <c r="J22">
        <v>10050101</v>
      </c>
      <c r="K22">
        <v>10050201</v>
      </c>
      <c r="L22">
        <v>10050301</v>
      </c>
      <c r="M22">
        <v>100001</v>
      </c>
      <c r="N22">
        <v>100221</v>
      </c>
      <c r="O22">
        <v>100241</v>
      </c>
      <c r="P22" t="str">
        <f>VLOOKUP(F22,映射表!Y:Z,2,FALSE)</f>
        <v>r1006</v>
      </c>
    </row>
    <row r="23" spans="4:16" s="2" customFormat="1" x14ac:dyDescent="0.15">
      <c r="D23">
        <v>19</v>
      </c>
      <c r="E23" s="20" t="s">
        <v>358</v>
      </c>
      <c r="F23" s="20" t="s">
        <v>358</v>
      </c>
      <c r="G23" s="6">
        <v>100</v>
      </c>
      <c r="H23" s="6">
        <v>100</v>
      </c>
      <c r="I23">
        <f t="shared" si="4"/>
        <v>160</v>
      </c>
      <c r="J23">
        <v>10060101</v>
      </c>
      <c r="K23">
        <v>10060201</v>
      </c>
      <c r="L23">
        <v>10060301</v>
      </c>
      <c r="M23">
        <v>100021</v>
      </c>
      <c r="N23">
        <v>100081</v>
      </c>
      <c r="O23">
        <v>100141</v>
      </c>
      <c r="P23" t="str">
        <f>VLOOKUP(F23,映射表!Y:Z,2,FALSE)</f>
        <v>r1015</v>
      </c>
    </row>
    <row r="24" spans="4:16" s="2" customFormat="1" x14ac:dyDescent="0.15">
      <c r="D24">
        <v>20</v>
      </c>
      <c r="E24" s="20" t="s">
        <v>359</v>
      </c>
      <c r="F24" s="20" t="s">
        <v>359</v>
      </c>
      <c r="G24" s="6">
        <v>100</v>
      </c>
      <c r="H24" s="6">
        <v>100</v>
      </c>
      <c r="I24">
        <f t="shared" si="4"/>
        <v>160</v>
      </c>
      <c r="J24">
        <v>10070101</v>
      </c>
      <c r="K24">
        <v>10070201</v>
      </c>
      <c r="L24">
        <v>10070301</v>
      </c>
      <c r="M24">
        <v>100121</v>
      </c>
      <c r="N24">
        <v>100261</v>
      </c>
      <c r="O24">
        <v>100061</v>
      </c>
      <c r="P24" t="str">
        <f>VLOOKUP(F24,映射表!Y:Z,2,FALSE)</f>
        <v>r1004</v>
      </c>
    </row>
    <row r="25" spans="4:16" s="2" customFormat="1" x14ac:dyDescent="0.15">
      <c r="D25">
        <v>21</v>
      </c>
      <c r="E25" s="20" t="s">
        <v>360</v>
      </c>
      <c r="F25" s="20" t="s">
        <v>360</v>
      </c>
      <c r="G25" s="6">
        <v>100</v>
      </c>
      <c r="H25" s="6">
        <v>100</v>
      </c>
      <c r="I25">
        <f t="shared" si="4"/>
        <v>160</v>
      </c>
      <c r="J25">
        <v>10080101</v>
      </c>
      <c r="K25">
        <v>10080201</v>
      </c>
      <c r="L25">
        <v>10080301</v>
      </c>
      <c r="M25">
        <v>100121</v>
      </c>
      <c r="N25">
        <v>100281</v>
      </c>
      <c r="O25">
        <v>100061</v>
      </c>
      <c r="P25" t="str">
        <f>VLOOKUP(F25,映射表!Y:Z,2,FALSE)</f>
        <v>r1002</v>
      </c>
    </row>
    <row r="26" spans="4:16" s="2" customFormat="1" x14ac:dyDescent="0.15">
      <c r="D26">
        <v>22</v>
      </c>
      <c r="E26" s="20" t="s">
        <v>361</v>
      </c>
      <c r="F26" s="20" t="s">
        <v>361</v>
      </c>
      <c r="G26" s="6">
        <v>100</v>
      </c>
      <c r="H26" s="6">
        <v>100</v>
      </c>
      <c r="I26">
        <f t="shared" si="4"/>
        <v>160</v>
      </c>
      <c r="J26">
        <v>10090101</v>
      </c>
      <c r="K26">
        <v>10090201</v>
      </c>
      <c r="L26">
        <v>10090301</v>
      </c>
      <c r="M26">
        <v>100261</v>
      </c>
      <c r="N26">
        <v>100001</v>
      </c>
      <c r="O26">
        <v>100301</v>
      </c>
      <c r="P26" t="str">
        <f>VLOOKUP(F26,映射表!Y:Z,2,FALSE)</f>
        <v>r1014</v>
      </c>
    </row>
    <row r="27" spans="4:16" s="2" customFormat="1" x14ac:dyDescent="0.15">
      <c r="D27">
        <v>23</v>
      </c>
      <c r="E27" s="19" t="s">
        <v>362</v>
      </c>
      <c r="F27" s="19" t="s">
        <v>362</v>
      </c>
      <c r="G27" s="6">
        <v>100</v>
      </c>
      <c r="H27" s="6">
        <v>100</v>
      </c>
      <c r="I27">
        <f t="shared" si="4"/>
        <v>160</v>
      </c>
      <c r="J27">
        <v>10100101</v>
      </c>
      <c r="K27">
        <v>10100201</v>
      </c>
      <c r="L27">
        <v>10100301</v>
      </c>
      <c r="M27">
        <v>100121</v>
      </c>
      <c r="N27">
        <v>100361</v>
      </c>
      <c r="O27">
        <v>100381</v>
      </c>
      <c r="P27" t="str">
        <f>VLOOKUP(F27,映射表!Y:Z,2,FALSE)</f>
        <v>r1001</v>
      </c>
    </row>
    <row r="28" spans="4:16" s="2" customFormat="1" x14ac:dyDescent="0.15">
      <c r="D28">
        <v>24</v>
      </c>
      <c r="E28" s="20" t="s">
        <v>363</v>
      </c>
      <c r="F28" s="20" t="s">
        <v>363</v>
      </c>
      <c r="G28" s="6">
        <v>100</v>
      </c>
      <c r="H28" s="6">
        <v>100</v>
      </c>
      <c r="I28">
        <f t="shared" si="4"/>
        <v>160</v>
      </c>
      <c r="J28">
        <v>10110101</v>
      </c>
      <c r="K28">
        <v>10110201</v>
      </c>
      <c r="L28">
        <v>10110301</v>
      </c>
      <c r="M28">
        <v>100021</v>
      </c>
      <c r="N28">
        <v>100081</v>
      </c>
      <c r="O28">
        <v>100141</v>
      </c>
      <c r="P28" t="str">
        <f>VLOOKUP(F28,映射表!Y:Z,2,FALSE)</f>
        <v>r1005</v>
      </c>
    </row>
    <row r="29" spans="4:16" s="2" customFormat="1" x14ac:dyDescent="0.15">
      <c r="D29">
        <v>25</v>
      </c>
      <c r="E29" s="20" t="s">
        <v>364</v>
      </c>
      <c r="F29" s="20" t="s">
        <v>364</v>
      </c>
      <c r="G29" s="6">
        <v>100</v>
      </c>
      <c r="H29" s="6">
        <v>100</v>
      </c>
      <c r="I29">
        <f t="shared" si="4"/>
        <v>160</v>
      </c>
      <c r="J29">
        <v>10120101</v>
      </c>
      <c r="K29">
        <v>10120201</v>
      </c>
      <c r="L29">
        <v>10120301</v>
      </c>
      <c r="M29">
        <v>100001</v>
      </c>
      <c r="N29">
        <v>100361</v>
      </c>
      <c r="O29">
        <v>100401</v>
      </c>
      <c r="P29" t="str">
        <f>VLOOKUP(F29,映射表!Y:Z,2,FALSE)</f>
        <v>r1000</v>
      </c>
    </row>
    <row r="30" spans="4:16" s="2" customFormat="1" x14ac:dyDescent="0.15">
      <c r="D30">
        <v>26</v>
      </c>
      <c r="E30" s="19" t="s">
        <v>365</v>
      </c>
      <c r="F30" s="19" t="s">
        <v>365</v>
      </c>
      <c r="G30" s="6">
        <v>100</v>
      </c>
      <c r="H30" s="6">
        <v>100</v>
      </c>
      <c r="I30">
        <f t="shared" si="4"/>
        <v>160</v>
      </c>
      <c r="J30">
        <v>10130101</v>
      </c>
      <c r="K30">
        <v>10130201</v>
      </c>
      <c r="L30">
        <v>10130301</v>
      </c>
      <c r="M30">
        <v>100001</v>
      </c>
      <c r="N30">
        <v>100181</v>
      </c>
      <c r="O30">
        <v>100201</v>
      </c>
      <c r="P30" t="str">
        <f>VLOOKUP(F30,映射表!Y:Z,2,FALSE)</f>
        <v>r1019</v>
      </c>
    </row>
    <row r="31" spans="4:16" s="2" customFormat="1" x14ac:dyDescent="0.15">
      <c r="D31">
        <v>27</v>
      </c>
      <c r="E31" s="19" t="s">
        <v>366</v>
      </c>
      <c r="F31" s="19" t="s">
        <v>366</v>
      </c>
      <c r="G31" s="6">
        <v>100</v>
      </c>
      <c r="H31" s="6">
        <v>100</v>
      </c>
      <c r="I31">
        <f t="shared" si="4"/>
        <v>160</v>
      </c>
      <c r="J31">
        <v>10140101</v>
      </c>
      <c r="K31">
        <v>10140201</v>
      </c>
      <c r="L31">
        <v>10140301</v>
      </c>
      <c r="M31">
        <v>100021</v>
      </c>
      <c r="N31">
        <v>100221</v>
      </c>
      <c r="O31">
        <v>100241</v>
      </c>
      <c r="P31" t="str">
        <f>VLOOKUP(F31,映射表!Y:Z,2,FALSE)</f>
        <v>r1007</v>
      </c>
    </row>
    <row r="32" spans="4:16" s="2" customFormat="1" x14ac:dyDescent="0.15">
      <c r="D32">
        <v>28</v>
      </c>
      <c r="E32" s="20" t="s">
        <v>367</v>
      </c>
      <c r="F32" s="20" t="s">
        <v>367</v>
      </c>
      <c r="G32" s="6">
        <v>100</v>
      </c>
      <c r="H32" s="6">
        <v>100</v>
      </c>
      <c r="I32">
        <f t="shared" si="4"/>
        <v>160</v>
      </c>
      <c r="J32">
        <v>10150101</v>
      </c>
      <c r="K32">
        <v>10150201</v>
      </c>
      <c r="L32">
        <v>10150301</v>
      </c>
      <c r="M32">
        <v>100021</v>
      </c>
      <c r="N32">
        <v>100361</v>
      </c>
      <c r="O32">
        <v>100401</v>
      </c>
      <c r="P32" t="str">
        <f>VLOOKUP(F32,映射表!Y:Z,2,FALSE)</f>
        <v>r1008</v>
      </c>
    </row>
    <row r="33" spans="4:25" s="2" customFormat="1" x14ac:dyDescent="0.15">
      <c r="D33">
        <v>29</v>
      </c>
      <c r="E33" s="19" t="s">
        <v>368</v>
      </c>
      <c r="F33" s="19" t="s">
        <v>368</v>
      </c>
      <c r="G33" s="6">
        <v>100</v>
      </c>
      <c r="H33" s="6">
        <v>100</v>
      </c>
      <c r="I33">
        <f t="shared" si="4"/>
        <v>160</v>
      </c>
      <c r="J33">
        <v>10160101</v>
      </c>
      <c r="K33">
        <v>10160201</v>
      </c>
      <c r="L33">
        <v>10160301</v>
      </c>
      <c r="M33">
        <v>100141</v>
      </c>
      <c r="N33">
        <v>100421</v>
      </c>
      <c r="O33">
        <v>100081</v>
      </c>
      <c r="P33" t="str">
        <f>VLOOKUP(F33,映射表!Y:Z,2,FALSE)</f>
        <v>r1017</v>
      </c>
    </row>
    <row r="34" spans="4:25" s="2" customFormat="1" x14ac:dyDescent="0.15">
      <c r="D34">
        <v>30</v>
      </c>
      <c r="E34" s="19" t="s">
        <v>369</v>
      </c>
      <c r="F34" s="19" t="s">
        <v>369</v>
      </c>
      <c r="G34" s="6">
        <v>100</v>
      </c>
      <c r="H34" s="6">
        <v>100</v>
      </c>
      <c r="I34">
        <f t="shared" si="4"/>
        <v>160</v>
      </c>
      <c r="J34">
        <v>10170101</v>
      </c>
      <c r="K34">
        <v>10170201</v>
      </c>
      <c r="L34">
        <v>10170301</v>
      </c>
      <c r="M34">
        <v>100021</v>
      </c>
      <c r="N34">
        <v>100181</v>
      </c>
      <c r="O34">
        <v>100201</v>
      </c>
      <c r="P34" t="str">
        <f>VLOOKUP(F34,映射表!Y:Z,2,FALSE)</f>
        <v>r1013</v>
      </c>
    </row>
    <row r="35" spans="4:25" s="2" customFormat="1" x14ac:dyDescent="0.15">
      <c r="D35">
        <v>31</v>
      </c>
      <c r="E35" s="19" t="s">
        <v>370</v>
      </c>
      <c r="F35" s="19" t="s">
        <v>370</v>
      </c>
      <c r="G35" s="6">
        <v>100</v>
      </c>
      <c r="H35" s="6">
        <v>100</v>
      </c>
      <c r="I35">
        <f t="shared" si="4"/>
        <v>160</v>
      </c>
      <c r="J35">
        <v>10180101</v>
      </c>
      <c r="K35">
        <v>10180201</v>
      </c>
      <c r="L35">
        <v>10180301</v>
      </c>
      <c r="M35">
        <v>100021</v>
      </c>
      <c r="N35">
        <v>100441</v>
      </c>
      <c r="O35">
        <v>100461</v>
      </c>
      <c r="P35" t="str">
        <f>VLOOKUP(F35,映射表!Y:Z,2,FALSE)</f>
        <v>r1003</v>
      </c>
    </row>
    <row r="36" spans="4:25" x14ac:dyDescent="0.15">
      <c r="D36">
        <v>32</v>
      </c>
      <c r="E36" s="19" t="s">
        <v>371</v>
      </c>
      <c r="F36" s="19" t="s">
        <v>371</v>
      </c>
      <c r="G36" s="6">
        <v>100</v>
      </c>
      <c r="H36" s="6">
        <v>100</v>
      </c>
      <c r="I36">
        <f t="shared" si="4"/>
        <v>160</v>
      </c>
      <c r="J36">
        <v>10190101</v>
      </c>
      <c r="K36">
        <v>10190201</v>
      </c>
      <c r="L36">
        <v>10190301</v>
      </c>
      <c r="M36">
        <v>100141</v>
      </c>
      <c r="N36">
        <v>100261</v>
      </c>
      <c r="O36">
        <v>100081</v>
      </c>
      <c r="P36" t="str">
        <f>VLOOKUP(F36,映射表!Y:Z,2,FALSE)</f>
        <v>r1016</v>
      </c>
      <c r="W36"/>
      <c r="X36"/>
      <c r="Y36" s="2"/>
    </row>
    <row r="37" spans="4:25" x14ac:dyDescent="0.15">
      <c r="D37">
        <v>33</v>
      </c>
      <c r="E37" s="21" t="s">
        <v>372</v>
      </c>
      <c r="F37" s="21" t="s">
        <v>372</v>
      </c>
      <c r="G37" s="6">
        <v>100</v>
      </c>
      <c r="H37" s="6">
        <v>100</v>
      </c>
      <c r="I37">
        <f t="shared" si="4"/>
        <v>160</v>
      </c>
      <c r="J37">
        <v>10200101</v>
      </c>
      <c r="K37">
        <v>10200201</v>
      </c>
      <c r="L37">
        <v>10200301</v>
      </c>
      <c r="M37">
        <v>100481</v>
      </c>
      <c r="N37">
        <v>100281</v>
      </c>
      <c r="O37">
        <v>100421</v>
      </c>
      <c r="P37" t="str">
        <f>VLOOKUP(F37,映射表!Y:Z,2,FALSE)</f>
        <v>r1011</v>
      </c>
      <c r="W37"/>
      <c r="X37"/>
      <c r="Y37" s="2"/>
    </row>
    <row r="38" spans="4:25" x14ac:dyDescent="0.15">
      <c r="D38">
        <v>34</v>
      </c>
      <c r="E38" s="21" t="s">
        <v>373</v>
      </c>
      <c r="F38" s="21" t="s">
        <v>373</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374</v>
      </c>
      <c r="F39" s="19" t="s">
        <v>374</v>
      </c>
      <c r="G39" s="6">
        <v>100</v>
      </c>
      <c r="H39" s="6">
        <v>100</v>
      </c>
      <c r="I39">
        <f t="shared" si="4"/>
        <v>160</v>
      </c>
      <c r="J39">
        <v>10220101</v>
      </c>
      <c r="K39">
        <v>10220201</v>
      </c>
      <c r="L39">
        <v>10220301</v>
      </c>
      <c r="M39">
        <v>100501</v>
      </c>
      <c r="N39">
        <v>100221</v>
      </c>
      <c r="O39">
        <v>100361</v>
      </c>
      <c r="P39" t="str">
        <f>VLOOKUP(F39,映射表!Y:Z,2,FALSE)</f>
        <v>r1010</v>
      </c>
      <c r="W39"/>
      <c r="X39"/>
      <c r="Y39" s="2"/>
    </row>
    <row r="40" spans="4:25" x14ac:dyDescent="0.15">
      <c r="D40">
        <v>36</v>
      </c>
      <c r="E40" s="19" t="s">
        <v>375</v>
      </c>
      <c r="F40" s="11" t="s">
        <v>384</v>
      </c>
      <c r="G40" s="6">
        <v>100</v>
      </c>
      <c r="H40" s="6">
        <v>100</v>
      </c>
      <c r="I40">
        <f t="shared" ref="I40:I42" si="5">($I$4/(G40*$B$1-$H$4*$B$2))*($G$4*$B$1-H40*$B$2)</f>
        <v>160</v>
      </c>
      <c r="M40">
        <v>200005</v>
      </c>
      <c r="P40" t="str">
        <f>VLOOKUP(F40,映射表!Y:Z,2,FALSE)</f>
        <v>m1009</v>
      </c>
      <c r="W40"/>
      <c r="X40"/>
      <c r="Y40" s="2"/>
    </row>
    <row r="41" spans="4:25" x14ac:dyDescent="0.15">
      <c r="D41">
        <v>37</v>
      </c>
      <c r="E41" s="19" t="s">
        <v>376</v>
      </c>
      <c r="F41" t="s">
        <v>385</v>
      </c>
      <c r="G41" s="6">
        <v>100</v>
      </c>
      <c r="H41" s="6">
        <v>100</v>
      </c>
      <c r="I41">
        <f t="shared" si="5"/>
        <v>160</v>
      </c>
      <c r="M41">
        <v>200005</v>
      </c>
      <c r="P41" t="str">
        <f>VLOOKUP(F41,映射表!Y:Z,2,FALSE)</f>
        <v>m1010</v>
      </c>
      <c r="W41"/>
      <c r="X41"/>
      <c r="Y41" s="2"/>
    </row>
    <row r="42" spans="4:25" x14ac:dyDescent="0.15">
      <c r="D42">
        <v>38</v>
      </c>
      <c r="E42" s="19" t="s">
        <v>377</v>
      </c>
      <c r="F42" t="s">
        <v>385</v>
      </c>
      <c r="G42" s="6">
        <v>100</v>
      </c>
      <c r="H42" s="6">
        <v>100</v>
      </c>
      <c r="I42">
        <f t="shared" si="5"/>
        <v>160</v>
      </c>
      <c r="M42">
        <v>200005</v>
      </c>
      <c r="P42" t="str">
        <f>VLOOKUP(F42,映射表!Y:Z,2,FALSE)</f>
        <v>m1010</v>
      </c>
      <c r="W42"/>
      <c r="X42"/>
      <c r="Y42" s="2"/>
    </row>
    <row r="43" spans="4:25" x14ac:dyDescent="0.15">
      <c r="E43" s="19"/>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50" priority="6"/>
  </conditionalFormatting>
  <conditionalFormatting sqref="F21:F39">
    <cfRule type="duplicateValues" dxfId="49" priority="5"/>
  </conditionalFormatting>
  <conditionalFormatting sqref="E40:E43">
    <cfRule type="duplicateValues" dxfId="48" priority="4"/>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C24" sqref="C24"/>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355</v>
      </c>
    </row>
    <row r="3" spans="2:30" x14ac:dyDescent="0.15">
      <c r="B3">
        <v>0</v>
      </c>
      <c r="C3">
        <f>VLOOKUP(B3,[1]怪物属性!$B:$C,2,FALSE)</f>
        <v>0</v>
      </c>
      <c r="D3">
        <f>C3</f>
        <v>0</v>
      </c>
      <c r="E3" s="10">
        <f>E$1*D3</f>
        <v>0</v>
      </c>
      <c r="I3" t="s">
        <v>85</v>
      </c>
      <c r="J3" t="s">
        <v>86</v>
      </c>
      <c r="K3">
        <v>1</v>
      </c>
      <c r="O3" t="s">
        <v>107</v>
      </c>
      <c r="P3">
        <v>1</v>
      </c>
      <c r="T3">
        <v>1</v>
      </c>
      <c r="U3" s="6">
        <v>1</v>
      </c>
      <c r="Y3" s="18"/>
      <c r="AC3">
        <v>1</v>
      </c>
      <c r="AD3">
        <v>0.1</v>
      </c>
    </row>
    <row r="4" spans="2:30" x14ac:dyDescent="0.15">
      <c r="B4">
        <v>1</v>
      </c>
      <c r="C4">
        <f>VLOOKUP(B4,[1]怪物属性!$B:$C,2,FALSE)</f>
        <v>182.16000000000003</v>
      </c>
      <c r="D4">
        <f t="shared" ref="D4:D67" si="0">C4</f>
        <v>182.16000000000003</v>
      </c>
      <c r="E4" s="10">
        <f t="shared" ref="E4:E67" si="1">E$1*D4</f>
        <v>145.72800000000004</v>
      </c>
      <c r="J4" t="s">
        <v>87</v>
      </c>
      <c r="K4">
        <v>2</v>
      </c>
      <c r="O4" t="s">
        <v>108</v>
      </c>
      <c r="P4">
        <v>2</v>
      </c>
      <c r="T4">
        <v>2</v>
      </c>
      <c r="U4" s="6">
        <v>2</v>
      </c>
      <c r="Y4" s="17" t="s">
        <v>255</v>
      </c>
      <c r="Z4" t="s">
        <v>249</v>
      </c>
      <c r="AC4">
        <v>2</v>
      </c>
      <c r="AD4">
        <v>0.2</v>
      </c>
    </row>
    <row r="5" spans="2:30" x14ac:dyDescent="0.15">
      <c r="B5">
        <v>2</v>
      </c>
      <c r="C5">
        <f>VLOOKUP(B5,[1]怪物属性!$B:$C,2,FALSE)</f>
        <v>216.63551999999999</v>
      </c>
      <c r="D5">
        <f t="shared" si="0"/>
        <v>216.63551999999999</v>
      </c>
      <c r="E5" s="10">
        <f t="shared" si="1"/>
        <v>173.30841599999999</v>
      </c>
      <c r="J5" t="s">
        <v>88</v>
      </c>
      <c r="K5">
        <v>3</v>
      </c>
      <c r="O5" t="s">
        <v>112</v>
      </c>
      <c r="P5">
        <v>3</v>
      </c>
      <c r="T5">
        <v>3</v>
      </c>
      <c r="U5" s="6">
        <v>3</v>
      </c>
      <c r="Y5" s="17" t="s">
        <v>256</v>
      </c>
      <c r="Z5" t="s">
        <v>248</v>
      </c>
      <c r="AC5">
        <v>3</v>
      </c>
      <c r="AD5">
        <v>0.3</v>
      </c>
    </row>
    <row r="6" spans="2:30" x14ac:dyDescent="0.15">
      <c r="B6">
        <v>3</v>
      </c>
      <c r="C6">
        <f>VLOOKUP(B6,[1]怪物属性!$B:$C,2,FALSE)</f>
        <v>253.59327743999995</v>
      </c>
      <c r="D6">
        <f t="shared" si="0"/>
        <v>253.59327743999995</v>
      </c>
      <c r="E6" s="10">
        <f t="shared" si="1"/>
        <v>202.87462195199998</v>
      </c>
      <c r="J6" t="s">
        <v>89</v>
      </c>
      <c r="K6">
        <v>4</v>
      </c>
      <c r="O6" t="s">
        <v>109</v>
      </c>
      <c r="P6">
        <v>4</v>
      </c>
      <c r="T6">
        <v>4</v>
      </c>
      <c r="U6" s="6">
        <v>4</v>
      </c>
      <c r="Y6" s="17" t="s">
        <v>257</v>
      </c>
      <c r="Z6" t="s">
        <v>246</v>
      </c>
      <c r="AC6">
        <v>4</v>
      </c>
      <c r="AD6">
        <v>0.4</v>
      </c>
    </row>
    <row r="7" spans="2:30" x14ac:dyDescent="0.15">
      <c r="B7">
        <v>4</v>
      </c>
      <c r="C7">
        <f>VLOOKUP(B7,[1]怪物属性!$B:$C,2,FALSE)</f>
        <v>293.21199341568001</v>
      </c>
      <c r="D7">
        <f t="shared" si="0"/>
        <v>293.21199341568001</v>
      </c>
      <c r="E7" s="10">
        <f t="shared" si="1"/>
        <v>234.56959473254403</v>
      </c>
      <c r="J7" t="s">
        <v>90</v>
      </c>
      <c r="K7">
        <v>5</v>
      </c>
      <c r="O7" t="s">
        <v>110</v>
      </c>
      <c r="P7">
        <v>5</v>
      </c>
      <c r="T7">
        <v>5</v>
      </c>
      <c r="U7" s="6">
        <v>5</v>
      </c>
      <c r="Y7" s="17" t="s">
        <v>258</v>
      </c>
      <c r="Z7" t="s">
        <v>247</v>
      </c>
      <c r="AC7">
        <v>5</v>
      </c>
      <c r="AD7">
        <v>0.5</v>
      </c>
    </row>
    <row r="8" spans="2:30" x14ac:dyDescent="0.15">
      <c r="B8">
        <v>5</v>
      </c>
      <c r="C8">
        <f>VLOOKUP(B8,[1]怪物属性!$B:$C,2,FALSE)</f>
        <v>335.68325694160899</v>
      </c>
      <c r="D8">
        <f t="shared" si="0"/>
        <v>335.68325694160899</v>
      </c>
      <c r="E8" s="10">
        <f t="shared" si="1"/>
        <v>268.54660555328718</v>
      </c>
      <c r="J8" t="s">
        <v>91</v>
      </c>
      <c r="K8">
        <v>6</v>
      </c>
      <c r="O8" t="s">
        <v>111</v>
      </c>
      <c r="P8">
        <v>6</v>
      </c>
      <c r="T8">
        <v>6</v>
      </c>
      <c r="U8" s="6">
        <v>6</v>
      </c>
      <c r="Y8" s="17" t="s">
        <v>259</v>
      </c>
      <c r="Z8" t="s">
        <v>251</v>
      </c>
      <c r="AC8">
        <v>6</v>
      </c>
      <c r="AD8">
        <v>0.6</v>
      </c>
    </row>
    <row r="9" spans="2:30" x14ac:dyDescent="0.15">
      <c r="B9">
        <v>6</v>
      </c>
      <c r="C9">
        <f>VLOOKUP(B9,[1]怪物属性!$B:$C,2,FALSE)</f>
        <v>381.21245144140482</v>
      </c>
      <c r="D9">
        <f t="shared" si="0"/>
        <v>381.21245144140482</v>
      </c>
      <c r="E9" s="10">
        <f t="shared" si="1"/>
        <v>304.96996115312385</v>
      </c>
      <c r="J9" t="s">
        <v>92</v>
      </c>
      <c r="K9">
        <v>7</v>
      </c>
      <c r="T9">
        <v>7</v>
      </c>
      <c r="U9" s="6">
        <v>7</v>
      </c>
      <c r="Y9" s="17" t="s">
        <v>260</v>
      </c>
      <c r="Z9" t="s">
        <v>252</v>
      </c>
      <c r="AC9">
        <v>7</v>
      </c>
      <c r="AD9">
        <v>0.7</v>
      </c>
    </row>
    <row r="10" spans="2:30" x14ac:dyDescent="0.15">
      <c r="B10">
        <v>7</v>
      </c>
      <c r="C10">
        <f>VLOOKUP(B10,[1]怪物属性!$B:$C,2,FALSE)</f>
        <v>430.01974794518611</v>
      </c>
      <c r="D10">
        <f t="shared" si="0"/>
        <v>430.01974794518611</v>
      </c>
      <c r="E10" s="10">
        <f t="shared" si="1"/>
        <v>344.01579835614893</v>
      </c>
      <c r="J10" t="s">
        <v>93</v>
      </c>
      <c r="K10">
        <v>8</v>
      </c>
      <c r="T10">
        <v>8</v>
      </c>
      <c r="U10" s="6">
        <v>8</v>
      </c>
      <c r="Y10" s="17" t="s">
        <v>261</v>
      </c>
      <c r="Z10" t="s">
        <v>253</v>
      </c>
      <c r="AC10">
        <v>8</v>
      </c>
      <c r="AD10">
        <v>0.8</v>
      </c>
    </row>
    <row r="11" spans="2:30" x14ac:dyDescent="0.15">
      <c r="B11">
        <v>8</v>
      </c>
      <c r="C11">
        <f>VLOOKUP(B11,[1]怪物属性!$B:$C,2,FALSE)</f>
        <v>482.34116979723956</v>
      </c>
      <c r="D11">
        <f t="shared" si="0"/>
        <v>482.34116979723956</v>
      </c>
      <c r="E11" s="10">
        <f t="shared" si="1"/>
        <v>385.87293583779166</v>
      </c>
      <c r="J11" t="s">
        <v>94</v>
      </c>
      <c r="K11">
        <v>9</v>
      </c>
      <c r="T11">
        <v>9</v>
      </c>
      <c r="U11" s="6">
        <v>9</v>
      </c>
      <c r="Y11" s="17" t="s">
        <v>262</v>
      </c>
      <c r="Z11" t="s">
        <v>254</v>
      </c>
      <c r="AC11">
        <v>9</v>
      </c>
      <c r="AD11">
        <v>0.9</v>
      </c>
    </row>
    <row r="12" spans="2:30" x14ac:dyDescent="0.15">
      <c r="B12">
        <v>9</v>
      </c>
      <c r="C12">
        <f>VLOOKUP(B12,[1]怪物属性!$B:$C,2,FALSE)</f>
        <v>538.42973402264079</v>
      </c>
      <c r="D12">
        <f t="shared" si="0"/>
        <v>538.42973402264079</v>
      </c>
      <c r="E12" s="10">
        <f t="shared" si="1"/>
        <v>430.74378721811263</v>
      </c>
      <c r="J12" t="s">
        <v>95</v>
      </c>
      <c r="K12">
        <v>10</v>
      </c>
      <c r="T12">
        <v>10</v>
      </c>
      <c r="U12" s="6">
        <v>10</v>
      </c>
      <c r="Y12" s="17" t="s">
        <v>263</v>
      </c>
      <c r="Z12" t="s">
        <v>250</v>
      </c>
      <c r="AC12">
        <v>10</v>
      </c>
      <c r="AD12">
        <v>1</v>
      </c>
    </row>
    <row r="13" spans="2:30" x14ac:dyDescent="0.15">
      <c r="B13">
        <v>10</v>
      </c>
      <c r="C13">
        <f>VLOOKUP(B13,[1]怪物属性!$B:$C,2,FALSE)</f>
        <v>598.55667487227106</v>
      </c>
      <c r="D13">
        <f t="shared" si="0"/>
        <v>598.55667487227106</v>
      </c>
      <c r="E13" s="10">
        <f t="shared" si="1"/>
        <v>478.84533989781687</v>
      </c>
      <c r="J13" t="s">
        <v>96</v>
      </c>
      <c r="K13">
        <v>11</v>
      </c>
      <c r="T13">
        <v>11</v>
      </c>
      <c r="U13" s="6">
        <v>11</v>
      </c>
      <c r="Y13" s="17" t="s">
        <v>264</v>
      </c>
      <c r="AC13">
        <v>11</v>
      </c>
      <c r="AD13">
        <v>1</v>
      </c>
    </row>
    <row r="14" spans="2:30" x14ac:dyDescent="0.15">
      <c r="B14">
        <v>11</v>
      </c>
      <c r="C14">
        <f>VLOOKUP(B14,[1]怪物属性!$B:$C,2,FALSE)</f>
        <v>663.01275546307454</v>
      </c>
      <c r="D14">
        <f t="shared" si="0"/>
        <v>663.01275546307454</v>
      </c>
      <c r="E14" s="10">
        <f t="shared" si="1"/>
        <v>530.41020437045961</v>
      </c>
      <c r="J14" t="s">
        <v>97</v>
      </c>
      <c r="K14">
        <v>12</v>
      </c>
      <c r="T14">
        <v>12</v>
      </c>
      <c r="U14" s="6">
        <v>12</v>
      </c>
      <c r="Y14" s="17" t="s">
        <v>264</v>
      </c>
      <c r="AC14">
        <v>12</v>
      </c>
      <c r="AD14">
        <v>1</v>
      </c>
    </row>
    <row r="15" spans="2:30" x14ac:dyDescent="0.15">
      <c r="B15">
        <v>12</v>
      </c>
      <c r="C15">
        <f>VLOOKUP(B15,[1]怪物属性!$B:$C,2,FALSE)</f>
        <v>732.10967385641607</v>
      </c>
      <c r="D15">
        <f t="shared" si="0"/>
        <v>732.10967385641607</v>
      </c>
      <c r="E15" s="10">
        <f t="shared" si="1"/>
        <v>585.68773908513288</v>
      </c>
      <c r="J15" t="s">
        <v>103</v>
      </c>
      <c r="K15">
        <v>13</v>
      </c>
      <c r="T15">
        <v>13</v>
      </c>
      <c r="U15" s="6">
        <v>13</v>
      </c>
      <c r="Y15" s="17" t="s">
        <v>264</v>
      </c>
      <c r="AC15">
        <v>13</v>
      </c>
      <c r="AD15">
        <v>1</v>
      </c>
    </row>
    <row r="16" spans="2:30" x14ac:dyDescent="0.15">
      <c r="B16">
        <v>13</v>
      </c>
      <c r="C16">
        <f>VLOOKUP(B16,[1]怪物属性!$B:$C,2,FALSE)</f>
        <v>806.18157037407798</v>
      </c>
      <c r="D16">
        <f t="shared" si="0"/>
        <v>806.18157037407798</v>
      </c>
      <c r="E16" s="10">
        <f t="shared" si="1"/>
        <v>644.94525629926238</v>
      </c>
      <c r="J16" t="s">
        <v>102</v>
      </c>
      <c r="K16">
        <v>14</v>
      </c>
      <c r="T16">
        <v>14</v>
      </c>
      <c r="U16" s="6">
        <v>14</v>
      </c>
      <c r="Y16" s="17" t="s">
        <v>265</v>
      </c>
      <c r="AC16">
        <v>14</v>
      </c>
      <c r="AD16">
        <v>1</v>
      </c>
    </row>
    <row r="17" spans="2:30" x14ac:dyDescent="0.15">
      <c r="B17">
        <v>14</v>
      </c>
      <c r="C17">
        <f>VLOOKUP(B17,[1]怪物属性!$B:$C,2,FALSE)</f>
        <v>885.58664344101169</v>
      </c>
      <c r="D17">
        <f t="shared" si="0"/>
        <v>885.58664344101169</v>
      </c>
      <c r="E17" s="10">
        <f t="shared" si="1"/>
        <v>708.4693147528094</v>
      </c>
      <c r="J17" t="s">
        <v>101</v>
      </c>
      <c r="K17">
        <v>15</v>
      </c>
      <c r="T17">
        <v>15</v>
      </c>
      <c r="U17" s="6">
        <v>15</v>
      </c>
      <c r="Y17" s="17" t="s">
        <v>266</v>
      </c>
      <c r="AC17">
        <v>15</v>
      </c>
      <c r="AD17">
        <v>1</v>
      </c>
    </row>
    <row r="18" spans="2:30" x14ac:dyDescent="0.15">
      <c r="B18">
        <v>15</v>
      </c>
      <c r="C18">
        <f>VLOOKUP(B18,[1]怪物属性!$B:$C,2,FALSE)</f>
        <v>970.70888176876474</v>
      </c>
      <c r="D18">
        <f t="shared" si="0"/>
        <v>970.70888176876474</v>
      </c>
      <c r="E18" s="10">
        <f t="shared" si="1"/>
        <v>776.56710541501184</v>
      </c>
      <c r="J18" t="s">
        <v>100</v>
      </c>
      <c r="K18">
        <v>16</v>
      </c>
      <c r="T18">
        <v>16</v>
      </c>
      <c r="U18" s="6">
        <v>16</v>
      </c>
      <c r="Y18" s="17" t="s">
        <v>267</v>
      </c>
      <c r="AC18">
        <v>16</v>
      </c>
      <c r="AD18">
        <v>1</v>
      </c>
    </row>
    <row r="19" spans="2:30" x14ac:dyDescent="0.15">
      <c r="B19">
        <v>16</v>
      </c>
      <c r="C19">
        <f>VLOOKUP(B19,[1]怪物属性!$B:$C,2,FALSE)</f>
        <v>1061.9599212561159</v>
      </c>
      <c r="D19">
        <f t="shared" si="0"/>
        <v>1061.9599212561159</v>
      </c>
      <c r="E19" s="10">
        <f t="shared" si="1"/>
        <v>849.56793700489277</v>
      </c>
      <c r="J19" t="s">
        <v>99</v>
      </c>
      <c r="K19">
        <v>17</v>
      </c>
      <c r="T19">
        <v>17</v>
      </c>
      <c r="U19" s="6">
        <v>17</v>
      </c>
      <c r="Y19" s="17" t="s">
        <v>268</v>
      </c>
      <c r="AC19">
        <v>17</v>
      </c>
      <c r="AD19">
        <v>1</v>
      </c>
    </row>
    <row r="20" spans="2:30" x14ac:dyDescent="0.15">
      <c r="B20">
        <v>17</v>
      </c>
      <c r="C20">
        <f>VLOOKUP(B20,[1]怪物属性!$B:$C,2,FALSE)</f>
        <v>1159.7810355865563</v>
      </c>
      <c r="D20">
        <f t="shared" si="0"/>
        <v>1159.7810355865563</v>
      </c>
      <c r="E20" s="10">
        <f t="shared" si="1"/>
        <v>927.82482846924506</v>
      </c>
      <c r="J20" t="s">
        <v>98</v>
      </c>
      <c r="K20">
        <v>18</v>
      </c>
      <c r="T20">
        <v>18</v>
      </c>
      <c r="U20" s="6">
        <v>18</v>
      </c>
      <c r="Y20" s="17" t="s">
        <v>269</v>
      </c>
      <c r="AC20">
        <v>18</v>
      </c>
      <c r="AD20">
        <v>1</v>
      </c>
    </row>
    <row r="21" spans="2:30" x14ac:dyDescent="0.15">
      <c r="B21">
        <v>18</v>
      </c>
      <c r="C21">
        <f>VLOOKUP(B21,[1]怪物属性!$B:$C,2,FALSE)</f>
        <v>1264.6452701487883</v>
      </c>
      <c r="D21">
        <f t="shared" si="0"/>
        <v>1264.6452701487883</v>
      </c>
      <c r="E21" s="10">
        <f t="shared" si="1"/>
        <v>1011.7162161190307</v>
      </c>
      <c r="T21">
        <v>19</v>
      </c>
      <c r="U21" s="6">
        <v>19</v>
      </c>
      <c r="Y21" s="17" t="s">
        <v>270</v>
      </c>
      <c r="AC21">
        <v>19</v>
      </c>
      <c r="AD21">
        <v>1</v>
      </c>
    </row>
    <row r="22" spans="2:30" x14ac:dyDescent="0.15">
      <c r="B22">
        <v>19</v>
      </c>
      <c r="C22">
        <f>VLOOKUP(B22,[1]怪物属性!$B:$C,2,FALSE)</f>
        <v>1377.0597295995017</v>
      </c>
      <c r="D22">
        <f t="shared" si="0"/>
        <v>1377.0597295995017</v>
      </c>
      <c r="E22" s="10">
        <f t="shared" si="1"/>
        <v>1101.6477836796014</v>
      </c>
      <c r="T22">
        <v>20</v>
      </c>
      <c r="U22" s="6">
        <v>20</v>
      </c>
      <c r="Y22" s="17" t="s">
        <v>271</v>
      </c>
      <c r="AC22">
        <v>20</v>
      </c>
      <c r="AD22">
        <v>1</v>
      </c>
    </row>
    <row r="23" spans="2:30" x14ac:dyDescent="0.15">
      <c r="B23">
        <v>20</v>
      </c>
      <c r="C23">
        <f>VLOOKUP(B23,[1]怪物属性!$B:$C,2,FALSE)</f>
        <v>1497.5680301306659</v>
      </c>
      <c r="D23">
        <f t="shared" si="0"/>
        <v>1497.5680301306659</v>
      </c>
      <c r="E23" s="10">
        <f t="shared" si="1"/>
        <v>1198.0544241045327</v>
      </c>
      <c r="T23">
        <v>21</v>
      </c>
      <c r="U23" s="6">
        <v>21</v>
      </c>
      <c r="Y23" s="17" t="s">
        <v>272</v>
      </c>
      <c r="AC23">
        <v>21</v>
      </c>
      <c r="AD23">
        <v>1</v>
      </c>
    </row>
    <row r="24" spans="2:30" x14ac:dyDescent="0.15">
      <c r="B24">
        <v>21</v>
      </c>
      <c r="C24">
        <f>VLOOKUP(B24,[1]怪物属性!$B:$C,2,FALSE)</f>
        <v>1626.752928300074</v>
      </c>
      <c r="D24">
        <f t="shared" si="0"/>
        <v>1626.752928300074</v>
      </c>
      <c r="E24" s="10">
        <f t="shared" si="1"/>
        <v>1301.4023426400593</v>
      </c>
      <c r="T24">
        <v>22</v>
      </c>
      <c r="U24" s="6">
        <v>22</v>
      </c>
      <c r="Y24" s="17" t="s">
        <v>273</v>
      </c>
      <c r="Z24" s="17" t="s">
        <v>387</v>
      </c>
      <c r="AC24">
        <v>22</v>
      </c>
      <c r="AD24">
        <v>1</v>
      </c>
    </row>
    <row r="25" spans="2:30" x14ac:dyDescent="0.15">
      <c r="B25">
        <v>22</v>
      </c>
      <c r="C25">
        <f>VLOOKUP(B25,[1]怪物属性!$B:$C,2,FALSE)</f>
        <v>1765.2391391376791</v>
      </c>
      <c r="D25">
        <f t="shared" si="0"/>
        <v>1765.2391391376791</v>
      </c>
      <c r="E25" s="10">
        <f t="shared" si="1"/>
        <v>1412.1913113101434</v>
      </c>
      <c r="T25">
        <v>23</v>
      </c>
      <c r="U25" s="6">
        <v>23</v>
      </c>
      <c r="Y25" s="17" t="s">
        <v>274</v>
      </c>
      <c r="AC25">
        <v>23</v>
      </c>
      <c r="AD25">
        <v>1</v>
      </c>
    </row>
    <row r="26" spans="2:30" x14ac:dyDescent="0.15">
      <c r="B26">
        <v>23</v>
      </c>
      <c r="C26">
        <f>VLOOKUP(B26,[1]怪物属性!$B:$C,2,FALSE)</f>
        <v>1913.6963571555923</v>
      </c>
      <c r="D26">
        <f t="shared" si="0"/>
        <v>1913.6963571555923</v>
      </c>
      <c r="E26" s="10">
        <f t="shared" si="1"/>
        <v>1530.9570857244739</v>
      </c>
      <c r="T26">
        <v>24</v>
      </c>
      <c r="U26" s="6">
        <v>24</v>
      </c>
      <c r="Y26" s="17" t="s">
        <v>275</v>
      </c>
      <c r="AC26">
        <v>24</v>
      </c>
      <c r="AD26">
        <v>1</v>
      </c>
    </row>
    <row r="27" spans="2:30" x14ac:dyDescent="0.15">
      <c r="B27">
        <v>24</v>
      </c>
      <c r="C27">
        <f>VLOOKUP(B27,[1]怪物属性!$B:$C,2,FALSE)</f>
        <v>2072.8424948707952</v>
      </c>
      <c r="D27">
        <f t="shared" si="0"/>
        <v>2072.8424948707952</v>
      </c>
      <c r="E27" s="10">
        <f t="shared" si="1"/>
        <v>1658.2739958966363</v>
      </c>
      <c r="T27">
        <v>25</v>
      </c>
      <c r="U27" s="6">
        <v>25</v>
      </c>
      <c r="Y27" s="17" t="s">
        <v>276</v>
      </c>
      <c r="Z27" s="17" t="s">
        <v>386</v>
      </c>
      <c r="AC27">
        <v>25</v>
      </c>
      <c r="AD27">
        <v>1</v>
      </c>
    </row>
    <row r="28" spans="2:30" x14ac:dyDescent="0.15">
      <c r="B28">
        <v>25</v>
      </c>
      <c r="C28">
        <f>VLOOKUP(B28,[1]怪物属性!$B:$C,2,FALSE)</f>
        <v>2243.4471545014931</v>
      </c>
      <c r="D28">
        <f t="shared" si="0"/>
        <v>2243.4471545014931</v>
      </c>
      <c r="E28" s="10">
        <f t="shared" si="1"/>
        <v>1794.7577236011946</v>
      </c>
      <c r="T28">
        <v>26</v>
      </c>
      <c r="U28" s="6">
        <v>26</v>
      </c>
      <c r="Y28" s="17" t="s">
        <v>277</v>
      </c>
      <c r="AC28">
        <v>26</v>
      </c>
      <c r="AD28">
        <v>1</v>
      </c>
    </row>
    <row r="29" spans="2:30" x14ac:dyDescent="0.15">
      <c r="B29">
        <v>26</v>
      </c>
      <c r="C29">
        <f>VLOOKUP(B29,[1]怪物属性!$B:$C,2,FALSE)</f>
        <v>2426.3353496256004</v>
      </c>
      <c r="D29">
        <f t="shared" si="0"/>
        <v>2426.3353496256004</v>
      </c>
      <c r="E29" s="10">
        <f t="shared" si="1"/>
        <v>1941.0682797004804</v>
      </c>
      <c r="T29">
        <v>27</v>
      </c>
      <c r="U29" s="6">
        <v>27</v>
      </c>
      <c r="Y29" s="17" t="s">
        <v>278</v>
      </c>
      <c r="AC29">
        <v>27</v>
      </c>
      <c r="AD29">
        <v>1</v>
      </c>
    </row>
    <row r="30" spans="2:30" x14ac:dyDescent="0.15">
      <c r="B30">
        <v>27</v>
      </c>
      <c r="C30">
        <f>VLOOKUP(B30,[1]怪物属性!$B:$C,2,FALSE)</f>
        <v>2622.3914947986441</v>
      </c>
      <c r="D30">
        <f t="shared" si="0"/>
        <v>2622.3914947986441</v>
      </c>
      <c r="E30" s="10">
        <f t="shared" si="1"/>
        <v>2097.9131958389153</v>
      </c>
      <c r="T30">
        <v>28</v>
      </c>
      <c r="U30" s="6">
        <v>28</v>
      </c>
      <c r="Y30" s="17" t="s">
        <v>279</v>
      </c>
      <c r="AC30">
        <v>28</v>
      </c>
      <c r="AD30">
        <v>1</v>
      </c>
    </row>
    <row r="31" spans="2:30" x14ac:dyDescent="0.15">
      <c r="B31">
        <v>28</v>
      </c>
      <c r="C31">
        <f>VLOOKUP(B31,[1]怪物属性!$B:$C,2,FALSE)</f>
        <v>2832.5636824241469</v>
      </c>
      <c r="D31">
        <f t="shared" si="0"/>
        <v>2832.5636824241469</v>
      </c>
      <c r="E31" s="10">
        <f t="shared" si="1"/>
        <v>2266.0509459393174</v>
      </c>
      <c r="T31">
        <v>29</v>
      </c>
      <c r="U31" s="6">
        <v>29</v>
      </c>
      <c r="Y31" s="17" t="s">
        <v>280</v>
      </c>
      <c r="AC31">
        <v>29</v>
      </c>
      <c r="AD31">
        <v>1</v>
      </c>
    </row>
    <row r="32" spans="2:30" x14ac:dyDescent="0.15">
      <c r="B32">
        <v>29</v>
      </c>
      <c r="C32">
        <f>VLOOKUP(B32,[1]怪物属性!$B:$C,2,FALSE)</f>
        <v>3057.8682675586851</v>
      </c>
      <c r="D32">
        <f t="shared" si="0"/>
        <v>3057.8682675586851</v>
      </c>
      <c r="E32" s="10">
        <f t="shared" si="1"/>
        <v>2446.294614046948</v>
      </c>
      <c r="T32">
        <v>30</v>
      </c>
      <c r="U32" s="6">
        <v>30</v>
      </c>
      <c r="AC32">
        <v>30</v>
      </c>
      <c r="AD32">
        <v>1</v>
      </c>
    </row>
    <row r="33" spans="2:30" x14ac:dyDescent="0.15">
      <c r="B33">
        <v>30</v>
      </c>
      <c r="C33">
        <f>VLOOKUP(B33,[1]怪物属性!$B:$C,2,FALSE)</f>
        <v>3299.3947828229111</v>
      </c>
      <c r="D33">
        <f t="shared" si="0"/>
        <v>3299.3947828229111</v>
      </c>
      <c r="E33" s="10">
        <f t="shared" si="1"/>
        <v>2639.5158262583291</v>
      </c>
      <c r="T33">
        <v>31</v>
      </c>
      <c r="U33" s="6">
        <v>31</v>
      </c>
      <c r="AC33">
        <v>31</v>
      </c>
      <c r="AD33">
        <v>1</v>
      </c>
    </row>
    <row r="34" spans="2:30" x14ac:dyDescent="0.15">
      <c r="B34">
        <v>31</v>
      </c>
      <c r="C34">
        <f>VLOOKUP(B34,[1]怪物属性!$B:$C,2,FALSE)</f>
        <v>3558.3112071861615</v>
      </c>
      <c r="D34">
        <f t="shared" si="0"/>
        <v>3558.3112071861615</v>
      </c>
      <c r="E34" s="10">
        <f t="shared" si="1"/>
        <v>2846.6489657489292</v>
      </c>
      <c r="T34">
        <v>32</v>
      </c>
      <c r="U34" s="6">
        <v>32</v>
      </c>
      <c r="AC34">
        <v>32</v>
      </c>
      <c r="AD34">
        <v>1</v>
      </c>
    </row>
    <row r="35" spans="2:30" x14ac:dyDescent="0.15">
      <c r="B35">
        <v>32</v>
      </c>
      <c r="C35">
        <f>VLOOKUP(B35,[1]怪物属性!$B:$C,2,FALSE)</f>
        <v>3835.8696141035662</v>
      </c>
      <c r="D35">
        <f t="shared" si="0"/>
        <v>3835.8696141035662</v>
      </c>
      <c r="E35" s="10">
        <f t="shared" si="1"/>
        <v>3068.6956912828532</v>
      </c>
      <c r="T35">
        <v>33</v>
      </c>
      <c r="U35" s="6">
        <v>33</v>
      </c>
      <c r="AC35">
        <v>33</v>
      </c>
      <c r="AD35">
        <v>1</v>
      </c>
    </row>
    <row r="36" spans="2:30" x14ac:dyDescent="0.15">
      <c r="B36">
        <v>33</v>
      </c>
      <c r="C36">
        <f>VLOOKUP(B36,[1]怪物属性!$B:$C,2,FALSE)</f>
        <v>4133.4122263190229</v>
      </c>
      <c r="D36">
        <f t="shared" si="0"/>
        <v>4133.4122263190229</v>
      </c>
      <c r="E36" s="10">
        <f t="shared" si="1"/>
        <v>3306.7297810552186</v>
      </c>
      <c r="T36">
        <v>34</v>
      </c>
      <c r="U36" s="6">
        <v>34</v>
      </c>
      <c r="AC36">
        <v>34</v>
      </c>
      <c r="AD36">
        <v>1</v>
      </c>
    </row>
    <row r="37" spans="2:30" x14ac:dyDescent="0.15">
      <c r="B37">
        <v>34</v>
      </c>
      <c r="C37">
        <f>VLOOKUP(B37,[1]怪物属性!$B:$C,2,FALSE)</f>
        <v>4699.7322347592153</v>
      </c>
      <c r="D37">
        <f t="shared" si="0"/>
        <v>4699.7322347592153</v>
      </c>
      <c r="E37" s="10">
        <f t="shared" si="1"/>
        <v>3759.7857878073723</v>
      </c>
      <c r="T37">
        <v>35</v>
      </c>
      <c r="U37" s="6">
        <v>35</v>
      </c>
      <c r="Y37" s="19" t="s">
        <v>327</v>
      </c>
      <c r="Z37" s="1" t="s">
        <v>339</v>
      </c>
      <c r="AC37">
        <v>35</v>
      </c>
      <c r="AD37">
        <v>1</v>
      </c>
    </row>
    <row r="38" spans="2:30" x14ac:dyDescent="0.15">
      <c r="B38">
        <v>35</v>
      </c>
      <c r="C38">
        <f>VLOOKUP(B38,[1]怪物属性!$B:$C,2,FALSE)</f>
        <v>5585.0273018719008</v>
      </c>
      <c r="D38">
        <f t="shared" si="0"/>
        <v>5585.0273018719008</v>
      </c>
      <c r="E38" s="10">
        <f t="shared" si="1"/>
        <v>4468.0218414975207</v>
      </c>
      <c r="T38">
        <v>36</v>
      </c>
      <c r="U38" s="6">
        <v>36</v>
      </c>
      <c r="Y38" s="19" t="s">
        <v>328</v>
      </c>
      <c r="Z38" s="1"/>
      <c r="AC38">
        <v>36</v>
      </c>
      <c r="AD38">
        <v>1</v>
      </c>
    </row>
    <row r="39" spans="2:30" x14ac:dyDescent="0.15">
      <c r="B39">
        <v>36</v>
      </c>
      <c r="C39">
        <f>VLOOKUP(B39,[1]怪物属性!$B:$C,2,FALSE)</f>
        <v>6716.9552915281083</v>
      </c>
      <c r="D39">
        <f t="shared" si="0"/>
        <v>6716.9552915281083</v>
      </c>
      <c r="E39" s="10">
        <f t="shared" si="1"/>
        <v>5373.564233222487</v>
      </c>
      <c r="T39">
        <v>37</v>
      </c>
      <c r="U39" s="6">
        <v>37</v>
      </c>
      <c r="Y39" s="19" t="s">
        <v>329</v>
      </c>
      <c r="Z39" s="1" t="s">
        <v>340</v>
      </c>
      <c r="AC39">
        <v>37</v>
      </c>
      <c r="AD39">
        <v>1</v>
      </c>
    </row>
    <row r="40" spans="2:30" x14ac:dyDescent="0.15">
      <c r="B40">
        <v>37</v>
      </c>
      <c r="C40">
        <f>VLOOKUP(B40,[1]怪物属性!$B:$C,2,FALSE)</f>
        <v>7988.82402349524</v>
      </c>
      <c r="D40">
        <f t="shared" si="0"/>
        <v>7988.82402349524</v>
      </c>
      <c r="E40" s="10">
        <f t="shared" si="1"/>
        <v>6391.059218796192</v>
      </c>
      <c r="T40">
        <v>38</v>
      </c>
      <c r="U40" s="6">
        <v>38</v>
      </c>
      <c r="Y40" s="19" t="s">
        <v>330</v>
      </c>
      <c r="Z40" s="1"/>
      <c r="AC40">
        <v>38</v>
      </c>
      <c r="AD40">
        <v>1</v>
      </c>
    </row>
    <row r="41" spans="2:30" x14ac:dyDescent="0.15">
      <c r="B41">
        <v>38</v>
      </c>
      <c r="C41">
        <f>VLOOKUP(B41,[1]怪物属性!$B:$C,2,FALSE)</f>
        <v>9414.6386499676901</v>
      </c>
      <c r="D41">
        <f t="shared" si="0"/>
        <v>9414.6386499676901</v>
      </c>
      <c r="E41" s="10">
        <f t="shared" si="1"/>
        <v>7531.7109199741526</v>
      </c>
      <c r="T41">
        <v>39</v>
      </c>
      <c r="U41" s="6">
        <v>39</v>
      </c>
      <c r="Y41" s="19" t="s">
        <v>331</v>
      </c>
      <c r="Z41" s="1"/>
      <c r="AC41">
        <v>39</v>
      </c>
      <c r="AD41">
        <v>1</v>
      </c>
    </row>
    <row r="42" spans="2:30" x14ac:dyDescent="0.15">
      <c r="B42">
        <v>39</v>
      </c>
      <c r="C42">
        <f>VLOOKUP(B42,[1]怪物属性!$B:$C,2,FALSE)</f>
        <v>11358.395470707308</v>
      </c>
      <c r="D42">
        <f t="shared" si="0"/>
        <v>11358.395470707308</v>
      </c>
      <c r="E42" s="10">
        <f t="shared" si="1"/>
        <v>9086.7163765658461</v>
      </c>
      <c r="T42">
        <v>40</v>
      </c>
      <c r="U42" s="6">
        <v>40</v>
      </c>
      <c r="Y42" s="19" t="s">
        <v>332</v>
      </c>
      <c r="Z42" s="1" t="s">
        <v>341</v>
      </c>
      <c r="AC42">
        <v>40</v>
      </c>
      <c r="AD42">
        <v>1</v>
      </c>
    </row>
    <row r="43" spans="2:30" x14ac:dyDescent="0.15">
      <c r="B43">
        <v>40</v>
      </c>
      <c r="C43">
        <f>VLOOKUP(B43,[1]怪物属性!$B:$C,2,FALSE)</f>
        <v>13157.955565269973</v>
      </c>
      <c r="D43">
        <f t="shared" si="0"/>
        <v>13157.955565269973</v>
      </c>
      <c r="E43" s="10">
        <f t="shared" si="1"/>
        <v>10526.364452215979</v>
      </c>
      <c r="T43">
        <v>41</v>
      </c>
      <c r="U43" s="6">
        <v>41</v>
      </c>
      <c r="Y43" s="19" t="s">
        <v>281</v>
      </c>
      <c r="Z43" s="1" t="s">
        <v>282</v>
      </c>
      <c r="AC43">
        <v>41</v>
      </c>
      <c r="AD43">
        <v>1</v>
      </c>
    </row>
    <row r="44" spans="2:30" x14ac:dyDescent="0.15">
      <c r="B44">
        <v>41</v>
      </c>
      <c r="C44">
        <f>VLOOKUP(B44,[1]怪物属性!$B:$C,2,FALSE)</f>
        <v>15163.624044662851</v>
      </c>
      <c r="D44">
        <f t="shared" si="0"/>
        <v>15163.624044662851</v>
      </c>
      <c r="E44" s="10">
        <f t="shared" si="1"/>
        <v>12130.899235730281</v>
      </c>
      <c r="T44">
        <v>42</v>
      </c>
      <c r="U44" s="6">
        <v>42</v>
      </c>
      <c r="Y44" s="20" t="s">
        <v>301</v>
      </c>
      <c r="Z44" s="1" t="s">
        <v>283</v>
      </c>
      <c r="AC44">
        <v>42</v>
      </c>
      <c r="AD44">
        <v>1</v>
      </c>
    </row>
    <row r="45" spans="2:30" x14ac:dyDescent="0.15">
      <c r="B45">
        <v>42</v>
      </c>
      <c r="C45">
        <f>VLOOKUP(B45,[1]怪物属性!$B:$C,2,FALSE)</f>
        <v>17177.766325926066</v>
      </c>
      <c r="D45">
        <f t="shared" si="0"/>
        <v>17177.766325926066</v>
      </c>
      <c r="E45" s="10">
        <f t="shared" si="1"/>
        <v>13742.213060740854</v>
      </c>
      <c r="T45">
        <v>43</v>
      </c>
      <c r="U45" s="6">
        <v>43</v>
      </c>
      <c r="Y45" s="20" t="s">
        <v>333</v>
      </c>
      <c r="Z45" s="1" t="s">
        <v>284</v>
      </c>
      <c r="AC45">
        <v>43</v>
      </c>
      <c r="AD45">
        <v>1</v>
      </c>
    </row>
    <row r="46" spans="2:30" x14ac:dyDescent="0.15">
      <c r="B46">
        <v>43</v>
      </c>
      <c r="C46">
        <f>VLOOKUP(B46,[1]怪物属性!$B:$C,2,FALSE)</f>
        <v>19406.760655310321</v>
      </c>
      <c r="D46">
        <f t="shared" si="0"/>
        <v>19406.760655310321</v>
      </c>
      <c r="E46" s="10">
        <f t="shared" si="1"/>
        <v>15525.408524248258</v>
      </c>
      <c r="T46">
        <v>44</v>
      </c>
      <c r="U46" s="6">
        <v>44</v>
      </c>
      <c r="Y46" s="20" t="s">
        <v>302</v>
      </c>
      <c r="Z46" s="1" t="s">
        <v>285</v>
      </c>
      <c r="AC46">
        <v>44</v>
      </c>
      <c r="AD46">
        <v>1</v>
      </c>
    </row>
    <row r="47" spans="2:30" x14ac:dyDescent="0.15">
      <c r="B47">
        <v>44</v>
      </c>
      <c r="C47">
        <f>VLOOKUP(B47,[1]怪物属性!$B:$C,2,FALSE)</f>
        <v>22878.793512491946</v>
      </c>
      <c r="D47">
        <f t="shared" si="0"/>
        <v>22878.793512491946</v>
      </c>
      <c r="E47" s="10">
        <f t="shared" si="1"/>
        <v>18303.034809993558</v>
      </c>
      <c r="T47">
        <v>45</v>
      </c>
      <c r="U47" s="6">
        <v>45</v>
      </c>
      <c r="Y47" s="20" t="s">
        <v>334</v>
      </c>
      <c r="Z47" s="1" t="s">
        <v>286</v>
      </c>
      <c r="AC47">
        <v>45</v>
      </c>
      <c r="AD47">
        <v>1</v>
      </c>
    </row>
    <row r="48" spans="2:30" x14ac:dyDescent="0.15">
      <c r="B48">
        <v>45</v>
      </c>
      <c r="C48">
        <f>VLOOKUP(B48,[1]怪物属性!$B:$C,2,FALSE)</f>
        <v>26218.204421750797</v>
      </c>
      <c r="D48">
        <f t="shared" si="0"/>
        <v>26218.204421750797</v>
      </c>
      <c r="E48" s="10">
        <f t="shared" si="1"/>
        <v>20974.563537400638</v>
      </c>
      <c r="T48">
        <v>46</v>
      </c>
      <c r="U48" s="6">
        <v>46</v>
      </c>
      <c r="Y48" s="20" t="s">
        <v>304</v>
      </c>
      <c r="Z48" s="1" t="s">
        <v>287</v>
      </c>
      <c r="AC48">
        <v>46</v>
      </c>
      <c r="AD48">
        <v>1</v>
      </c>
    </row>
    <row r="49" spans="2:30" x14ac:dyDescent="0.15">
      <c r="B49">
        <v>46</v>
      </c>
      <c r="C49">
        <f>VLOOKUP(B49,[1]怪物属性!$B:$C,2,FALSE)</f>
        <v>29925.854836374165</v>
      </c>
      <c r="D49">
        <f t="shared" si="0"/>
        <v>29925.854836374165</v>
      </c>
      <c r="E49" s="10">
        <f t="shared" si="1"/>
        <v>23940.683869099332</v>
      </c>
      <c r="T49">
        <v>47</v>
      </c>
      <c r="U49" s="6">
        <v>47</v>
      </c>
      <c r="Y49" s="19" t="s">
        <v>305</v>
      </c>
      <c r="Z49" s="1" t="s">
        <v>288</v>
      </c>
      <c r="AC49">
        <v>47</v>
      </c>
      <c r="AD49">
        <v>1</v>
      </c>
    </row>
    <row r="50" spans="2:30" x14ac:dyDescent="0.15">
      <c r="B50">
        <v>47</v>
      </c>
      <c r="C50">
        <f>VLOOKUP(B50,[1]怪物属性!$B:$C,2,FALSE)</f>
        <v>33410.46134085166</v>
      </c>
      <c r="D50">
        <f t="shared" si="0"/>
        <v>33410.46134085166</v>
      </c>
      <c r="E50" s="10">
        <f t="shared" si="1"/>
        <v>26728.369072681329</v>
      </c>
      <c r="T50">
        <v>48</v>
      </c>
      <c r="U50" s="6">
        <v>48</v>
      </c>
      <c r="Y50" s="20" t="s">
        <v>335</v>
      </c>
      <c r="Z50" s="1" t="s">
        <v>289</v>
      </c>
      <c r="AC50">
        <v>48</v>
      </c>
      <c r="AD50">
        <v>1</v>
      </c>
    </row>
    <row r="51" spans="2:30" x14ac:dyDescent="0.15">
      <c r="B51">
        <v>48</v>
      </c>
      <c r="C51">
        <f>VLOOKUP(B51,[1]怪物属性!$B:$C,2,FALSE)</f>
        <v>37243.338377168817</v>
      </c>
      <c r="D51">
        <f t="shared" si="0"/>
        <v>37243.338377168817</v>
      </c>
      <c r="E51" s="10">
        <f t="shared" si="1"/>
        <v>29794.670701735056</v>
      </c>
      <c r="T51">
        <v>49</v>
      </c>
      <c r="U51" s="6">
        <v>49</v>
      </c>
      <c r="Y51" s="20" t="s">
        <v>307</v>
      </c>
      <c r="Z51" s="1" t="s">
        <v>290</v>
      </c>
      <c r="AC51">
        <v>49</v>
      </c>
      <c r="AD51">
        <v>1</v>
      </c>
    </row>
    <row r="52" spans="2:30" x14ac:dyDescent="0.15">
      <c r="B52">
        <v>49</v>
      </c>
      <c r="C52">
        <f>VLOOKUP(B52,[1]怪物属性!$B:$C,2,FALSE)</f>
        <v>41456.315421791347</v>
      </c>
      <c r="D52">
        <f t="shared" si="0"/>
        <v>41456.315421791347</v>
      </c>
      <c r="E52" s="10">
        <f t="shared" si="1"/>
        <v>33165.052337433081</v>
      </c>
      <c r="T52">
        <v>50</v>
      </c>
      <c r="U52" s="6">
        <v>50</v>
      </c>
      <c r="Y52" s="19" t="s">
        <v>308</v>
      </c>
      <c r="Z52" s="1" t="s">
        <v>290</v>
      </c>
      <c r="AC52">
        <v>50</v>
      </c>
      <c r="AD52">
        <v>1</v>
      </c>
    </row>
    <row r="53" spans="2:30" x14ac:dyDescent="0.15">
      <c r="B53">
        <v>50</v>
      </c>
      <c r="C53">
        <f>VLOOKUP(B53,[1]怪物属性!$B:$C,2,FALSE)</f>
        <v>44528.61013216032</v>
      </c>
      <c r="D53">
        <f t="shared" si="0"/>
        <v>44528.61013216032</v>
      </c>
      <c r="E53" s="10">
        <f t="shared" si="1"/>
        <v>35622.888105728256</v>
      </c>
      <c r="T53">
        <v>51</v>
      </c>
      <c r="U53" s="6">
        <v>51</v>
      </c>
      <c r="Y53" s="19" t="s">
        <v>309</v>
      </c>
      <c r="Z53" s="1" t="s">
        <v>291</v>
      </c>
      <c r="AC53">
        <v>51</v>
      </c>
      <c r="AD53">
        <v>1</v>
      </c>
    </row>
    <row r="54" spans="2:30" x14ac:dyDescent="0.15">
      <c r="B54">
        <v>51</v>
      </c>
      <c r="C54">
        <f>VLOOKUP(B54,[1]怪物属性!$B:$C,2,FALSE)</f>
        <v>47822.110061675878</v>
      </c>
      <c r="D54">
        <f t="shared" si="0"/>
        <v>47822.110061675878</v>
      </c>
      <c r="E54" s="10">
        <f t="shared" si="1"/>
        <v>38257.688049340701</v>
      </c>
      <c r="T54">
        <v>52</v>
      </c>
      <c r="U54" s="6">
        <v>52</v>
      </c>
      <c r="Y54" s="20" t="s">
        <v>336</v>
      </c>
      <c r="Z54" s="1" t="s">
        <v>292</v>
      </c>
      <c r="AC54">
        <v>52</v>
      </c>
      <c r="AD54">
        <v>1</v>
      </c>
    </row>
    <row r="55" spans="2:30" x14ac:dyDescent="0.15">
      <c r="B55">
        <v>52</v>
      </c>
      <c r="C55">
        <f>VLOOKUP(B55,[1]怪物属性!$B:$C,2,FALSE)</f>
        <v>51352.74198611654</v>
      </c>
      <c r="D55">
        <f t="shared" si="0"/>
        <v>51352.74198611654</v>
      </c>
      <c r="E55" s="10">
        <f t="shared" si="1"/>
        <v>41082.193588893235</v>
      </c>
      <c r="T55">
        <v>53</v>
      </c>
      <c r="U55" s="6">
        <v>53</v>
      </c>
      <c r="Y55" s="19" t="s">
        <v>311</v>
      </c>
      <c r="Z55" s="1" t="s">
        <v>290</v>
      </c>
      <c r="AC55">
        <v>53</v>
      </c>
      <c r="AD55">
        <v>1</v>
      </c>
    </row>
    <row r="56" spans="2:30" x14ac:dyDescent="0.15">
      <c r="B56">
        <v>53</v>
      </c>
      <c r="C56">
        <f>VLOOKUP(B56,[1]怪物属性!$B:$C,2,FALSE)</f>
        <v>55137.579409116945</v>
      </c>
      <c r="D56">
        <f t="shared" si="0"/>
        <v>55137.579409116945</v>
      </c>
      <c r="E56" s="10">
        <f t="shared" si="1"/>
        <v>44110.063527293561</v>
      </c>
      <c r="T56">
        <v>54</v>
      </c>
      <c r="U56" s="6">
        <v>54</v>
      </c>
      <c r="Y56" s="19" t="s">
        <v>312</v>
      </c>
      <c r="Z56" s="1" t="s">
        <v>292</v>
      </c>
      <c r="AC56">
        <v>54</v>
      </c>
      <c r="AD56">
        <v>1</v>
      </c>
    </row>
    <row r="57" spans="2:30" x14ac:dyDescent="0.15">
      <c r="B57">
        <v>54</v>
      </c>
      <c r="C57">
        <f>VLOOKUP(B57,[1]怪物属性!$B:$C,2,FALSE)</f>
        <v>59194.925126573362</v>
      </c>
      <c r="D57">
        <f t="shared" si="0"/>
        <v>59194.925126573362</v>
      </c>
      <c r="E57" s="10">
        <f t="shared" si="1"/>
        <v>47355.94010125869</v>
      </c>
      <c r="T57">
        <v>55</v>
      </c>
      <c r="U57" s="6">
        <v>55</v>
      </c>
      <c r="Y57" s="19" t="s">
        <v>313</v>
      </c>
      <c r="Z57" s="1" t="s">
        <v>287</v>
      </c>
      <c r="AC57">
        <v>55</v>
      </c>
      <c r="AD57">
        <v>1</v>
      </c>
    </row>
    <row r="58" spans="2:30" x14ac:dyDescent="0.15">
      <c r="B58">
        <v>55</v>
      </c>
      <c r="C58">
        <f>VLOOKUP(B58,[1]怪物属性!$B:$C,2,FALSE)</f>
        <v>63544.399735686646</v>
      </c>
      <c r="D58">
        <f t="shared" si="0"/>
        <v>63544.399735686646</v>
      </c>
      <c r="E58" s="10">
        <f t="shared" si="1"/>
        <v>50835.519788549318</v>
      </c>
      <c r="T58">
        <v>56</v>
      </c>
      <c r="U58" s="6">
        <v>56</v>
      </c>
      <c r="Y58" s="19" t="s">
        <v>314</v>
      </c>
      <c r="Z58" s="1" t="s">
        <v>293</v>
      </c>
      <c r="AC58">
        <v>56</v>
      </c>
      <c r="AD58">
        <v>1</v>
      </c>
    </row>
    <row r="59" spans="2:30" x14ac:dyDescent="0.15">
      <c r="B59">
        <v>56</v>
      </c>
      <c r="C59">
        <f>VLOOKUP(B59,[1]怪物属性!$B:$C,2,FALSE)</f>
        <v>68207.036516656095</v>
      </c>
      <c r="D59">
        <f t="shared" si="0"/>
        <v>68207.036516656095</v>
      </c>
      <c r="E59" s="10">
        <f t="shared" si="1"/>
        <v>54565.629213324879</v>
      </c>
      <c r="T59">
        <v>57</v>
      </c>
      <c r="U59" s="6">
        <v>57</v>
      </c>
      <c r="Y59" s="21" t="s">
        <v>337</v>
      </c>
      <c r="Z59" s="1" t="s">
        <v>294</v>
      </c>
      <c r="AC59">
        <v>57</v>
      </c>
      <c r="AD59">
        <v>1</v>
      </c>
    </row>
    <row r="60" spans="2:30" x14ac:dyDescent="0.15">
      <c r="B60">
        <v>57</v>
      </c>
      <c r="C60">
        <f>VLOOKUP(B60,[1]怪物属性!$B:$C,2,FALSE)</f>
        <v>73205.383145855332</v>
      </c>
      <c r="D60">
        <f t="shared" si="0"/>
        <v>73205.383145855332</v>
      </c>
      <c r="E60" s="10">
        <f t="shared" si="1"/>
        <v>58564.306516684272</v>
      </c>
      <c r="T60">
        <v>58</v>
      </c>
      <c r="U60" s="6">
        <v>58</v>
      </c>
      <c r="Y60" s="21" t="s">
        <v>338</v>
      </c>
      <c r="Z60" s="1" t="s">
        <v>295</v>
      </c>
      <c r="AC60">
        <v>58</v>
      </c>
      <c r="AD60">
        <v>1</v>
      </c>
    </row>
    <row r="61" spans="2:30" x14ac:dyDescent="0.15">
      <c r="B61">
        <v>58</v>
      </c>
      <c r="C61">
        <f>VLOOKUP(B61,[1]怪物属性!$B:$C,2,FALSE)</f>
        <v>78563.610732356916</v>
      </c>
      <c r="D61">
        <f t="shared" si="0"/>
        <v>78563.610732356916</v>
      </c>
      <c r="E61" s="10">
        <f t="shared" si="1"/>
        <v>62850.888585885536</v>
      </c>
      <c r="T61">
        <v>59</v>
      </c>
      <c r="U61" s="6">
        <v>59</v>
      </c>
      <c r="Y61" s="19" t="s">
        <v>315</v>
      </c>
      <c r="Z61" s="1" t="s">
        <v>296</v>
      </c>
      <c r="AC61">
        <v>59</v>
      </c>
      <c r="AD61">
        <v>1</v>
      </c>
    </row>
    <row r="62" spans="2:30" x14ac:dyDescent="0.15">
      <c r="B62">
        <v>59</v>
      </c>
      <c r="C62">
        <f>VLOOKUP(B62,[1]怪物属性!$B:$C,2,FALSE)</f>
        <v>84307.630705086645</v>
      </c>
      <c r="D62">
        <f t="shared" si="0"/>
        <v>84307.630705086645</v>
      </c>
      <c r="E62" s="10">
        <f t="shared" si="1"/>
        <v>67446.104564069319</v>
      </c>
      <c r="T62">
        <v>60</v>
      </c>
      <c r="U62" s="6">
        <v>60</v>
      </c>
      <c r="Y62" s="19" t="s">
        <v>316</v>
      </c>
      <c r="Z62" s="1" t="s">
        <v>297</v>
      </c>
      <c r="AC62">
        <v>60</v>
      </c>
      <c r="AD62">
        <v>1</v>
      </c>
    </row>
    <row r="63" spans="2:30" x14ac:dyDescent="0.15">
      <c r="B63">
        <v>60</v>
      </c>
      <c r="C63">
        <f>VLOOKUP(B63,[1]怪物属性!$B:$C,2,FALSE)</f>
        <v>90465.220115852906</v>
      </c>
      <c r="D63">
        <f t="shared" si="0"/>
        <v>90465.220115852906</v>
      </c>
      <c r="E63" s="10">
        <f t="shared" si="1"/>
        <v>72372.176092682334</v>
      </c>
      <c r="T63">
        <v>61</v>
      </c>
      <c r="U63" s="6">
        <v>61</v>
      </c>
      <c r="Y63" s="19" t="s">
        <v>317</v>
      </c>
      <c r="Z63" s="1" t="s">
        <v>298</v>
      </c>
      <c r="AC63">
        <v>61</v>
      </c>
      <c r="AD63">
        <v>1</v>
      </c>
    </row>
    <row r="64" spans="2:30" x14ac:dyDescent="0.15">
      <c r="B64">
        <v>61</v>
      </c>
      <c r="C64">
        <f>VLOOKUP(B64,[1]怪物属性!$B:$C,2,FALSE)</f>
        <v>97066.155964194331</v>
      </c>
      <c r="D64">
        <f t="shared" si="0"/>
        <v>97066.155964194331</v>
      </c>
      <c r="E64" s="10">
        <f t="shared" si="1"/>
        <v>77652.924771355465</v>
      </c>
      <c r="T64">
        <v>62</v>
      </c>
      <c r="U64" s="6">
        <v>62</v>
      </c>
      <c r="Y64" s="19" t="s">
        <v>318</v>
      </c>
      <c r="Z64" s="1" t="s">
        <v>299</v>
      </c>
      <c r="AC64">
        <v>62</v>
      </c>
      <c r="AD64">
        <v>1</v>
      </c>
    </row>
    <row r="65" spans="2:30" x14ac:dyDescent="0.15">
      <c r="B65">
        <v>62</v>
      </c>
      <c r="C65">
        <f>VLOOKUP(B65,[1]怪物属性!$B:$C,2,FALSE)</f>
        <v>104142.35919361634</v>
      </c>
      <c r="D65">
        <f t="shared" si="0"/>
        <v>104142.35919361634</v>
      </c>
      <c r="E65" s="10">
        <f t="shared" si="1"/>
        <v>83313.887354893086</v>
      </c>
      <c r="T65">
        <v>63</v>
      </c>
      <c r="U65" s="6">
        <v>63</v>
      </c>
      <c r="Y65" s="19" t="s">
        <v>319</v>
      </c>
      <c r="Z65" s="1" t="s">
        <v>300</v>
      </c>
      <c r="AC65">
        <v>63</v>
      </c>
      <c r="AD65">
        <v>1</v>
      </c>
    </row>
    <row r="66" spans="2:30" x14ac:dyDescent="0.15">
      <c r="B66">
        <v>63</v>
      </c>
      <c r="C66">
        <f>VLOOKUP(B66,[1]怪物属性!$B:$C,2,FALSE)</f>
        <v>111728.04905555672</v>
      </c>
      <c r="D66">
        <f t="shared" si="0"/>
        <v>111728.04905555672</v>
      </c>
      <c r="E66" s="10">
        <f t="shared" si="1"/>
        <v>89382.439244445384</v>
      </c>
      <c r="T66">
        <v>64</v>
      </c>
      <c r="U66" s="6">
        <v>64</v>
      </c>
      <c r="Y66" s="19" t="s">
        <v>323</v>
      </c>
      <c r="Z66" s="1" t="s">
        <v>290</v>
      </c>
      <c r="AC66">
        <v>64</v>
      </c>
      <c r="AD66">
        <v>1</v>
      </c>
    </row>
    <row r="67" spans="2:30" x14ac:dyDescent="0.15">
      <c r="B67">
        <v>64</v>
      </c>
      <c r="C67">
        <f>VLOOKUP(B67,[1]怪物属性!$B:$C,2,FALSE)</f>
        <v>119859.90858755683</v>
      </c>
      <c r="D67">
        <f t="shared" si="0"/>
        <v>119859.90858755683</v>
      </c>
      <c r="E67" s="10">
        <f t="shared" si="1"/>
        <v>95887.92687004547</v>
      </c>
      <c r="T67">
        <v>65</v>
      </c>
      <c r="U67" s="6">
        <v>65</v>
      </c>
      <c r="Y67" s="19" t="s">
        <v>324</v>
      </c>
      <c r="Z67" s="1" t="s">
        <v>292</v>
      </c>
      <c r="AC67">
        <v>65</v>
      </c>
      <c r="AD67">
        <v>1</v>
      </c>
    </row>
    <row r="68" spans="2:30" x14ac:dyDescent="0.15">
      <c r="B68">
        <v>65</v>
      </c>
      <c r="C68">
        <f>VLOOKUP(B68,[1]怪物属性!$B:$C,2,FALSE)</f>
        <v>128577.26200586092</v>
      </c>
      <c r="D68">
        <f t="shared" ref="D68:D104" si="2">C68</f>
        <v>128577.26200586092</v>
      </c>
      <c r="E68" s="10">
        <f t="shared" ref="E68:E104" si="3">E$1*D68</f>
        <v>102861.80960468874</v>
      </c>
      <c r="T68">
        <v>66</v>
      </c>
      <c r="U68" s="6">
        <v>66</v>
      </c>
      <c r="Y68" s="19" t="s">
        <v>325</v>
      </c>
      <c r="Z68" s="1" t="s">
        <v>287</v>
      </c>
      <c r="AC68">
        <v>66</v>
      </c>
      <c r="AD68">
        <v>1</v>
      </c>
    </row>
    <row r="69" spans="2:30" x14ac:dyDescent="0.15">
      <c r="B69">
        <v>66</v>
      </c>
      <c r="C69">
        <f>VLOOKUP(B69,[1]怪物属性!$B:$C,2,FALSE)</f>
        <v>137922.26487028293</v>
      </c>
      <c r="D69">
        <f t="shared" si="2"/>
        <v>137922.26487028293</v>
      </c>
      <c r="E69" s="10">
        <f t="shared" si="3"/>
        <v>110337.81189622635</v>
      </c>
      <c r="T69">
        <v>67</v>
      </c>
      <c r="U69" s="6">
        <v>67</v>
      </c>
      <c r="Y69" s="19" t="s">
        <v>326</v>
      </c>
      <c r="Z69" s="1" t="s">
        <v>289</v>
      </c>
      <c r="AC69">
        <v>67</v>
      </c>
      <c r="AD69">
        <v>1</v>
      </c>
    </row>
    <row r="70" spans="2:30" x14ac:dyDescent="0.15">
      <c r="B70">
        <v>67</v>
      </c>
      <c r="C70">
        <f>VLOOKUP(B70,[1]怪物属性!$B:$C,2,FALSE)</f>
        <v>147940.10794094333</v>
      </c>
      <c r="D70">
        <f t="shared" si="2"/>
        <v>147940.10794094333</v>
      </c>
      <c r="E70" s="10">
        <f t="shared" si="3"/>
        <v>118352.08635275468</v>
      </c>
      <c r="T70">
        <v>68</v>
      </c>
      <c r="U70" s="6">
        <v>68</v>
      </c>
      <c r="AC70">
        <v>68</v>
      </c>
      <c r="AD70">
        <v>1</v>
      </c>
    </row>
    <row r="71" spans="2:30" x14ac:dyDescent="0.15">
      <c r="B71">
        <v>68</v>
      </c>
      <c r="C71">
        <f>VLOOKUP(B71,[1]怪物属性!$B:$C,2,FALSE)</f>
        <v>158679.23571269124</v>
      </c>
      <c r="D71">
        <f t="shared" si="2"/>
        <v>158679.23571269124</v>
      </c>
      <c r="E71" s="10">
        <f t="shared" si="3"/>
        <v>126943.38857015299</v>
      </c>
      <c r="T71">
        <v>69</v>
      </c>
      <c r="U71" s="6">
        <v>69</v>
      </c>
      <c r="AC71">
        <v>69</v>
      </c>
      <c r="AD71">
        <v>1</v>
      </c>
    </row>
    <row r="72" spans="2:30" x14ac:dyDescent="0.15">
      <c r="B72">
        <v>69</v>
      </c>
      <c r="C72">
        <f>VLOOKUP(B72,[1]怪物属性!$B:$C,2,FALSE)</f>
        <v>170191.58068400505</v>
      </c>
      <c r="D72">
        <f t="shared" si="2"/>
        <v>170191.58068400505</v>
      </c>
      <c r="E72" s="10">
        <f t="shared" si="3"/>
        <v>136153.26454720405</v>
      </c>
      <c r="T72">
        <v>70</v>
      </c>
      <c r="U72" s="6">
        <v>70</v>
      </c>
      <c r="AC72">
        <v>70</v>
      </c>
      <c r="AD72">
        <v>1</v>
      </c>
    </row>
    <row r="73" spans="2:30" x14ac:dyDescent="0.15">
      <c r="B73">
        <v>70</v>
      </c>
      <c r="C73">
        <f>VLOOKUP(B73,[1]怪物属性!$B:$C,2,FALSE)</f>
        <v>182532.81449325339</v>
      </c>
      <c r="D73">
        <f t="shared" si="2"/>
        <v>182532.81449325339</v>
      </c>
      <c r="E73" s="10">
        <f t="shared" si="3"/>
        <v>146026.25159460271</v>
      </c>
      <c r="T73">
        <v>71</v>
      </c>
      <c r="U73" s="6">
        <v>71</v>
      </c>
      <c r="AC73">
        <v>71</v>
      </c>
      <c r="AD73">
        <v>1</v>
      </c>
    </row>
    <row r="74" spans="2:30" x14ac:dyDescent="0.15">
      <c r="B74">
        <v>71</v>
      </c>
      <c r="C74">
        <f>VLOOKUP(B74,[1]怪物属性!$B:$C,2,FALSE)</f>
        <v>195762.61713676772</v>
      </c>
      <c r="D74">
        <f t="shared" si="2"/>
        <v>195762.61713676772</v>
      </c>
      <c r="E74" s="10">
        <f t="shared" si="3"/>
        <v>156610.09370941418</v>
      </c>
      <c r="T74">
        <v>72</v>
      </c>
      <c r="U74" s="6">
        <v>72</v>
      </c>
      <c r="AC74">
        <v>72</v>
      </c>
      <c r="AD74">
        <v>1</v>
      </c>
    </row>
    <row r="75" spans="2:30" x14ac:dyDescent="0.15">
      <c r="B75">
        <v>72</v>
      </c>
      <c r="C75">
        <f>VLOOKUP(B75,[1]怪物属性!$B:$C,2,FALSE)</f>
        <v>209944.96557061496</v>
      </c>
      <c r="D75">
        <f t="shared" si="2"/>
        <v>209944.96557061496</v>
      </c>
      <c r="E75" s="10">
        <f t="shared" si="3"/>
        <v>167955.97245649199</v>
      </c>
      <c r="T75">
        <v>73</v>
      </c>
      <c r="U75" s="6">
        <v>73</v>
      </c>
      <c r="AC75">
        <v>73</v>
      </c>
      <c r="AD75">
        <v>1</v>
      </c>
    </row>
    <row r="76" spans="2:30" x14ac:dyDescent="0.15">
      <c r="B76">
        <v>73</v>
      </c>
      <c r="C76">
        <f>VLOOKUP(B76,[1]怪物属性!$B:$C,2,FALSE)</f>
        <v>225148.44309169927</v>
      </c>
      <c r="D76">
        <f t="shared" si="2"/>
        <v>225148.44309169927</v>
      </c>
      <c r="E76" s="10">
        <f t="shared" si="3"/>
        <v>180118.75447335944</v>
      </c>
      <c r="T76">
        <v>74</v>
      </c>
      <c r="U76" s="6">
        <v>74</v>
      </c>
      <c r="AC76">
        <v>74</v>
      </c>
      <c r="AD76">
        <v>1</v>
      </c>
    </row>
    <row r="77" spans="2:30" x14ac:dyDescent="0.15">
      <c r="B77">
        <v>74</v>
      </c>
      <c r="C77">
        <f>VLOOKUP(B77,[1]怪物属性!$B:$C,2,FALSE)</f>
        <v>241446.57099430167</v>
      </c>
      <c r="D77">
        <f t="shared" si="2"/>
        <v>241446.57099430167</v>
      </c>
      <c r="E77" s="10">
        <f t="shared" si="3"/>
        <v>193157.25679544135</v>
      </c>
      <c r="T77">
        <v>75</v>
      </c>
      <c r="U77" s="6">
        <v>75</v>
      </c>
      <c r="AC77">
        <v>75</v>
      </c>
      <c r="AD77">
        <v>1</v>
      </c>
    </row>
    <row r="78" spans="2:30" x14ac:dyDescent="0.15">
      <c r="B78">
        <v>75</v>
      </c>
      <c r="C78">
        <f>VLOOKUP(B78,[1]怪物属性!$B:$C,2,FALSE)</f>
        <v>258918.16410589142</v>
      </c>
      <c r="D78">
        <f t="shared" si="2"/>
        <v>258918.16410589142</v>
      </c>
      <c r="E78" s="10">
        <f t="shared" si="3"/>
        <v>207134.53128471316</v>
      </c>
      <c r="T78">
        <v>76</v>
      </c>
      <c r="U78" s="6">
        <v>76</v>
      </c>
      <c r="AC78">
        <v>76</v>
      </c>
      <c r="AD78">
        <v>1</v>
      </c>
    </row>
    <row r="79" spans="2:30" x14ac:dyDescent="0.15">
      <c r="B79">
        <v>76</v>
      </c>
      <c r="C79">
        <f>VLOOKUP(B79,[1]怪物属性!$B:$C,2,FALSE)</f>
        <v>277647.71192151564</v>
      </c>
      <c r="D79">
        <f t="shared" si="2"/>
        <v>277647.71192151564</v>
      </c>
      <c r="E79" s="10">
        <f t="shared" si="3"/>
        <v>222118.16953721253</v>
      </c>
      <c r="T79">
        <v>77</v>
      </c>
      <c r="U79" s="6">
        <v>77</v>
      </c>
      <c r="AC79">
        <v>77</v>
      </c>
      <c r="AD79">
        <v>1</v>
      </c>
    </row>
    <row r="80" spans="2:30" x14ac:dyDescent="0.15">
      <c r="B80">
        <v>77</v>
      </c>
      <c r="C80">
        <f>VLOOKUP(B80,[1]怪物属性!$B:$C,2,FALSE)</f>
        <v>297725.78717986477</v>
      </c>
      <c r="D80">
        <f t="shared" si="2"/>
        <v>297725.78717986477</v>
      </c>
      <c r="E80" s="10">
        <f t="shared" si="3"/>
        <v>238180.62974389183</v>
      </c>
      <c r="T80">
        <v>78</v>
      </c>
      <c r="U80" s="6">
        <v>78</v>
      </c>
      <c r="AC80">
        <v>78</v>
      </c>
      <c r="AD80">
        <v>1</v>
      </c>
    </row>
    <row r="81" spans="2:30" x14ac:dyDescent="0.15">
      <c r="B81">
        <v>78</v>
      </c>
      <c r="C81">
        <f>VLOOKUP(B81,[1]怪物属性!$B:$C,2,FALSE)</f>
        <v>319249.48385681509</v>
      </c>
      <c r="D81">
        <f t="shared" si="2"/>
        <v>319249.48385681509</v>
      </c>
      <c r="E81" s="10">
        <f t="shared" si="3"/>
        <v>255399.58708545208</v>
      </c>
      <c r="T81">
        <v>79</v>
      </c>
      <c r="U81" s="6">
        <v>79</v>
      </c>
      <c r="AC81">
        <v>79</v>
      </c>
      <c r="AD81">
        <v>1</v>
      </c>
    </row>
    <row r="82" spans="2:30" x14ac:dyDescent="0.15">
      <c r="B82">
        <v>79</v>
      </c>
      <c r="C82">
        <f>VLOOKUP(B82,[1]怪物属性!$B:$C,2,FALSE)</f>
        <v>342322.88669450581</v>
      </c>
      <c r="D82">
        <f t="shared" si="2"/>
        <v>342322.88669450581</v>
      </c>
      <c r="E82" s="10">
        <f t="shared" si="3"/>
        <v>273858.30935560464</v>
      </c>
      <c r="T82">
        <v>80</v>
      </c>
      <c r="U82" s="6">
        <v>80</v>
      </c>
      <c r="AC82">
        <v>80</v>
      </c>
      <c r="AD82">
        <v>1</v>
      </c>
    </row>
    <row r="83" spans="2:30" x14ac:dyDescent="0.15">
      <c r="B83">
        <v>80</v>
      </c>
      <c r="C83">
        <f>VLOOKUP(B83,[1]怪物属性!$B:$C,2,FALSE)</f>
        <v>367057.57453651028</v>
      </c>
      <c r="D83">
        <f t="shared" si="2"/>
        <v>367057.57453651028</v>
      </c>
      <c r="E83" s="10">
        <f t="shared" si="3"/>
        <v>293646.05962920823</v>
      </c>
      <c r="T83">
        <v>81</v>
      </c>
      <c r="U83" s="6">
        <v>81</v>
      </c>
      <c r="AC83">
        <v>81</v>
      </c>
      <c r="AD83">
        <v>1</v>
      </c>
    </row>
    <row r="84" spans="2:30" x14ac:dyDescent="0.15">
      <c r="B84">
        <v>81</v>
      </c>
      <c r="C84">
        <f>VLOOKUP(B84,[1]怪物属性!$B:$C,2,FALSE)</f>
        <v>393573.15990313911</v>
      </c>
      <c r="D84">
        <f t="shared" si="2"/>
        <v>393573.15990313911</v>
      </c>
      <c r="E84" s="10">
        <f t="shared" si="3"/>
        <v>314858.52792251133</v>
      </c>
      <c r="T84">
        <v>82</v>
      </c>
      <c r="U84" s="6">
        <v>82</v>
      </c>
      <c r="AC84">
        <v>82</v>
      </c>
      <c r="AD84">
        <v>1</v>
      </c>
    </row>
    <row r="85" spans="2:30" x14ac:dyDescent="0.15">
      <c r="B85">
        <v>82</v>
      </c>
      <c r="C85">
        <f>VLOOKUP(B85,[1]怪物属性!$B:$C,2,FALSE)</f>
        <v>421997.86741616507</v>
      </c>
      <c r="D85">
        <f t="shared" si="2"/>
        <v>421997.86741616507</v>
      </c>
      <c r="E85" s="10">
        <f t="shared" si="3"/>
        <v>337598.29393293208</v>
      </c>
      <c r="T85">
        <v>83</v>
      </c>
      <c r="U85" s="6">
        <v>83</v>
      </c>
      <c r="AC85">
        <v>83</v>
      </c>
      <c r="AD85">
        <v>1</v>
      </c>
    </row>
    <row r="86" spans="2:30" x14ac:dyDescent="0.15">
      <c r="B86">
        <v>83</v>
      </c>
      <c r="C86">
        <f>VLOOKUP(B86,[1]怪物属性!$B:$C,2,FALSE)</f>
        <v>452469.15387012903</v>
      </c>
      <c r="D86">
        <f t="shared" si="2"/>
        <v>452469.15387012903</v>
      </c>
      <c r="E86" s="10">
        <f t="shared" si="3"/>
        <v>361975.32309610327</v>
      </c>
      <c r="T86">
        <v>84</v>
      </c>
      <c r="U86" s="6">
        <v>84</v>
      </c>
      <c r="AC86">
        <v>84</v>
      </c>
      <c r="AD86">
        <v>1</v>
      </c>
    </row>
    <row r="87" spans="2:30" x14ac:dyDescent="0.15">
      <c r="B87">
        <v>84</v>
      </c>
      <c r="C87">
        <f>VLOOKUP(B87,[1]怪物属性!$B:$C,2,FALSE)</f>
        <v>485134.37294877833</v>
      </c>
      <c r="D87">
        <f t="shared" si="2"/>
        <v>485134.37294877833</v>
      </c>
      <c r="E87" s="10">
        <f t="shared" si="3"/>
        <v>388107.49835902266</v>
      </c>
      <c r="T87">
        <v>85</v>
      </c>
      <c r="U87" s="6">
        <v>85</v>
      </c>
      <c r="AC87">
        <v>85</v>
      </c>
      <c r="AD87">
        <v>1</v>
      </c>
    </row>
    <row r="88" spans="2:30" x14ac:dyDescent="0.15">
      <c r="B88">
        <v>85</v>
      </c>
      <c r="C88">
        <f>VLOOKUP(B88,[1]怪物属性!$B:$C,2,FALSE)</f>
        <v>520151.48780109046</v>
      </c>
      <c r="D88">
        <f t="shared" si="2"/>
        <v>520151.48780109046</v>
      </c>
      <c r="E88" s="10">
        <f t="shared" si="3"/>
        <v>416121.19024087238</v>
      </c>
      <c r="T88">
        <v>86</v>
      </c>
      <c r="U88" s="6">
        <v>86</v>
      </c>
      <c r="AC88">
        <v>86</v>
      </c>
      <c r="AD88">
        <v>1</v>
      </c>
    </row>
    <row r="89" spans="2:30" x14ac:dyDescent="0.15">
      <c r="B89">
        <v>86</v>
      </c>
      <c r="C89">
        <f>VLOOKUP(B89,[1]怪物属性!$B:$C,2,FALSE)</f>
        <v>557689.83492276899</v>
      </c>
      <c r="D89">
        <f t="shared" si="2"/>
        <v>557689.83492276899</v>
      </c>
      <c r="E89" s="10">
        <f t="shared" si="3"/>
        <v>446151.8679382152</v>
      </c>
      <c r="T89">
        <v>87</v>
      </c>
      <c r="U89" s="6">
        <v>87</v>
      </c>
      <c r="AC89">
        <v>87</v>
      </c>
      <c r="AD89">
        <v>1</v>
      </c>
    </row>
    <row r="90" spans="2:30" x14ac:dyDescent="0.15">
      <c r="B90">
        <v>87</v>
      </c>
      <c r="C90">
        <f>VLOOKUP(B90,[1]怪物属性!$B:$C,2,FALSE)</f>
        <v>597930.94303720852</v>
      </c>
      <c r="D90">
        <f t="shared" si="2"/>
        <v>597930.94303720852</v>
      </c>
      <c r="E90" s="10">
        <f t="shared" si="3"/>
        <v>478344.75442976685</v>
      </c>
      <c r="T90">
        <v>88</v>
      </c>
      <c r="U90" s="6">
        <v>88</v>
      </c>
      <c r="AC90">
        <v>88</v>
      </c>
      <c r="AD90">
        <v>1</v>
      </c>
    </row>
    <row r="91" spans="2:30" x14ac:dyDescent="0.15">
      <c r="B91">
        <v>88</v>
      </c>
      <c r="C91">
        <f>VLOOKUP(B91,[1]怪物属性!$B:$C,2,FALSE)</f>
        <v>641069.4109358876</v>
      </c>
      <c r="D91">
        <f t="shared" si="2"/>
        <v>641069.4109358876</v>
      </c>
      <c r="E91" s="10">
        <f t="shared" si="3"/>
        <v>512855.52874871012</v>
      </c>
      <c r="T91">
        <v>89</v>
      </c>
      <c r="U91" s="6">
        <v>89</v>
      </c>
      <c r="AC91">
        <v>89</v>
      </c>
      <c r="AD91">
        <v>1</v>
      </c>
    </row>
    <row r="92" spans="2:30" x14ac:dyDescent="0.15">
      <c r="B92">
        <v>89</v>
      </c>
      <c r="C92">
        <f>VLOOKUP(B92,[1]怪物属性!$B:$C,2,FALSE)</f>
        <v>687313.84852327162</v>
      </c>
      <c r="D92">
        <f t="shared" si="2"/>
        <v>687313.84852327162</v>
      </c>
      <c r="E92" s="10">
        <f t="shared" si="3"/>
        <v>549851.07881861727</v>
      </c>
      <c r="T92">
        <v>90</v>
      </c>
      <c r="U92" s="6">
        <v>90</v>
      </c>
      <c r="AC92">
        <v>90</v>
      </c>
      <c r="AD92">
        <v>1</v>
      </c>
    </row>
    <row r="93" spans="2:30" x14ac:dyDescent="0.15">
      <c r="B93">
        <v>90</v>
      </c>
      <c r="C93">
        <f>VLOOKUP(B93,[1]怪物属性!$B:$C,2,FALSE)</f>
        <v>736887.8856169472</v>
      </c>
      <c r="D93">
        <f t="shared" si="2"/>
        <v>736887.8856169472</v>
      </c>
      <c r="E93" s="10">
        <f t="shared" si="3"/>
        <v>589510.30849355774</v>
      </c>
      <c r="T93">
        <v>91</v>
      </c>
      <c r="U93" s="6">
        <v>91</v>
      </c>
      <c r="AC93">
        <v>91</v>
      </c>
      <c r="AD93">
        <v>1</v>
      </c>
    </row>
    <row r="94" spans="2:30" x14ac:dyDescent="0.15">
      <c r="B94">
        <v>91</v>
      </c>
      <c r="C94">
        <f>VLOOKUP(B94,[1]怪物属性!$B:$C,2,FALSE)</f>
        <v>790031.25338136754</v>
      </c>
      <c r="D94">
        <f t="shared" si="2"/>
        <v>790031.25338136754</v>
      </c>
      <c r="E94" s="10">
        <f t="shared" si="3"/>
        <v>632025.00270509406</v>
      </c>
      <c r="T94">
        <v>92</v>
      </c>
      <c r="U94" s="6">
        <v>92</v>
      </c>
      <c r="AC94">
        <v>92</v>
      </c>
      <c r="AD94">
        <v>1</v>
      </c>
    </row>
    <row r="95" spans="2:30" x14ac:dyDescent="0.15">
      <c r="B95">
        <v>92</v>
      </c>
      <c r="C95">
        <f>VLOOKUP(B95,[1]怪物属性!$B:$C,2,FALSE)</f>
        <v>847000.94362482626</v>
      </c>
      <c r="D95">
        <f t="shared" si="2"/>
        <v>847000.94362482626</v>
      </c>
      <c r="E95" s="10">
        <f t="shared" si="3"/>
        <v>677600.75489986106</v>
      </c>
      <c r="T95">
        <v>93</v>
      </c>
      <c r="U95" s="6">
        <v>93</v>
      </c>
      <c r="AC95">
        <v>93</v>
      </c>
      <c r="AD95">
        <v>1</v>
      </c>
    </row>
    <row r="96" spans="2:30" x14ac:dyDescent="0.15">
      <c r="B96">
        <v>93</v>
      </c>
      <c r="C96">
        <f>VLOOKUP(B96,[1]怪物属性!$B:$C,2,FALSE)</f>
        <v>908072.45156581386</v>
      </c>
      <c r="D96">
        <f t="shared" si="2"/>
        <v>908072.45156581386</v>
      </c>
      <c r="E96" s="10">
        <f t="shared" si="3"/>
        <v>726457.96125265118</v>
      </c>
      <c r="T96">
        <v>94</v>
      </c>
      <c r="U96" s="6">
        <v>94</v>
      </c>
      <c r="AC96">
        <v>94</v>
      </c>
      <c r="AD96">
        <v>1</v>
      </c>
    </row>
    <row r="97" spans="2:30" x14ac:dyDescent="0.15">
      <c r="B97">
        <v>94</v>
      </c>
      <c r="C97">
        <f>VLOOKUP(B97,[1]怪物属性!$B:$C,2,FALSE)</f>
        <v>973541.10807855253</v>
      </c>
      <c r="D97">
        <f t="shared" si="2"/>
        <v>973541.10807855253</v>
      </c>
      <c r="E97" s="10">
        <f t="shared" si="3"/>
        <v>778832.88646284211</v>
      </c>
      <c r="T97">
        <v>95</v>
      </c>
      <c r="U97" s="6">
        <v>95</v>
      </c>
      <c r="AC97">
        <v>95</v>
      </c>
      <c r="AD97">
        <v>1</v>
      </c>
    </row>
    <row r="98" spans="2:30" x14ac:dyDescent="0.15">
      <c r="B98">
        <v>95</v>
      </c>
      <c r="C98">
        <f>VLOOKUP(B98,[1]怪物属性!$B:$C,2,FALSE)</f>
        <v>1043723.5078602084</v>
      </c>
      <c r="D98">
        <f t="shared" si="2"/>
        <v>1043723.5078602084</v>
      </c>
      <c r="E98" s="10">
        <f t="shared" si="3"/>
        <v>834978.80628816679</v>
      </c>
      <c r="T98">
        <v>96</v>
      </c>
      <c r="U98" s="6">
        <v>96</v>
      </c>
      <c r="AC98">
        <v>96</v>
      </c>
      <c r="AD98">
        <v>1</v>
      </c>
    </row>
    <row r="99" spans="2:30" x14ac:dyDescent="0.15">
      <c r="B99">
        <v>96</v>
      </c>
      <c r="C99">
        <f>VLOOKUP(B99,[1]怪物属性!$B:$C,2,FALSE)</f>
        <v>1118959.0404261437</v>
      </c>
      <c r="D99">
        <f t="shared" si="2"/>
        <v>1118959.0404261437</v>
      </c>
      <c r="E99" s="10">
        <f t="shared" si="3"/>
        <v>895167.23234091501</v>
      </c>
      <c r="T99">
        <v>97</v>
      </c>
      <c r="U99" s="6">
        <v>97</v>
      </c>
      <c r="AC99">
        <v>97</v>
      </c>
      <c r="AD99">
        <v>1</v>
      </c>
    </row>
    <row r="100" spans="2:30" x14ac:dyDescent="0.15">
      <c r="B100">
        <v>97</v>
      </c>
      <c r="C100">
        <f>VLOOKUP(B100,[1]怪物属性!$B:$C,2,FALSE)</f>
        <v>1199611.5313368263</v>
      </c>
      <c r="D100">
        <f t="shared" si="2"/>
        <v>1199611.5313368263</v>
      </c>
      <c r="E100" s="10">
        <f t="shared" si="3"/>
        <v>959689.22506946104</v>
      </c>
      <c r="T100">
        <v>98</v>
      </c>
      <c r="U100" s="6">
        <v>98</v>
      </c>
      <c r="AC100">
        <v>98</v>
      </c>
      <c r="AD100">
        <v>1</v>
      </c>
    </row>
    <row r="101" spans="2:30" x14ac:dyDescent="0.15">
      <c r="B101">
        <v>98</v>
      </c>
      <c r="C101">
        <f>VLOOKUP(B101,[1]怪物属性!$B:$C,2,FALSE)</f>
        <v>1286071.0015930776</v>
      </c>
      <c r="D101">
        <f t="shared" si="2"/>
        <v>1286071.0015930776</v>
      </c>
      <c r="E101" s="10">
        <f t="shared" si="3"/>
        <v>1028856.8012744621</v>
      </c>
      <c r="T101">
        <v>99</v>
      </c>
      <c r="U101" s="6">
        <v>99</v>
      </c>
      <c r="AC101">
        <v>99</v>
      </c>
      <c r="AD101">
        <v>1</v>
      </c>
    </row>
    <row r="102" spans="2:30" x14ac:dyDescent="0.15">
      <c r="B102">
        <v>99</v>
      </c>
      <c r="C102">
        <f>VLOOKUP(B102,[1]怪物属性!$B:$C,2,FALSE)</f>
        <v>1378755.5537077796</v>
      </c>
      <c r="D102">
        <f t="shared" si="2"/>
        <v>1378755.5537077796</v>
      </c>
      <c r="E102" s="10">
        <f t="shared" si="3"/>
        <v>1103004.4429662237</v>
      </c>
      <c r="T102">
        <v>100</v>
      </c>
      <c r="U102" s="6">
        <v>100</v>
      </c>
      <c r="AC102">
        <v>100</v>
      </c>
      <c r="AD102">
        <v>1</v>
      </c>
    </row>
    <row r="103" spans="2:30" x14ac:dyDescent="0.15">
      <c r="B103">
        <v>100</v>
      </c>
      <c r="C103">
        <f>VLOOKUP(B103,[1]怪物属性!$B:$C,2,FALSE)</f>
        <v>1478113.3935747398</v>
      </c>
      <c r="D103">
        <f t="shared" si="2"/>
        <v>1478113.3935747398</v>
      </c>
      <c r="E103" s="10">
        <f t="shared" si="3"/>
        <v>1182490.7148597918</v>
      </c>
      <c r="T103">
        <v>101</v>
      </c>
      <c r="U103" s="6">
        <v>101</v>
      </c>
      <c r="AC103">
        <v>101</v>
      </c>
      <c r="AD103">
        <v>1</v>
      </c>
    </row>
    <row r="104" spans="2:30" x14ac:dyDescent="0.15">
      <c r="B104">
        <v>101</v>
      </c>
      <c r="C104">
        <f>VLOOKUP(B104,[1]怪物属性!$B:$C,2,FALSE)</f>
        <v>1584624.9979121212</v>
      </c>
      <c r="D104">
        <f t="shared" si="2"/>
        <v>1584624.9979121212</v>
      </c>
      <c r="E104" s="10">
        <f t="shared" si="3"/>
        <v>1267699.9983296972</v>
      </c>
      <c r="T104">
        <v>102</v>
      </c>
      <c r="U104" s="6">
        <v>102</v>
      </c>
      <c r="AC104">
        <v>102</v>
      </c>
      <c r="AD104">
        <v>1</v>
      </c>
    </row>
    <row r="108" spans="2:30" x14ac:dyDescent="0.15">
      <c r="B108">
        <v>500</v>
      </c>
      <c r="C108">
        <f>C104</f>
        <v>1584624.9979121212</v>
      </c>
      <c r="E108">
        <f>E104</f>
        <v>1267699.9983296972</v>
      </c>
    </row>
  </sheetData>
  <phoneticPr fontId="3" type="noConversion"/>
  <conditionalFormatting sqref="Y37:Y69">
    <cfRule type="duplicateValues" dxfId="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W4" sqref="W4"/>
    </sheetView>
  </sheetViews>
  <sheetFormatPr baseColWidth="10" defaultRowHeight="15" x14ac:dyDescent="0.15"/>
  <sheetData>
    <row r="1" spans="4:23" x14ac:dyDescent="0.15">
      <c r="G1" t="s">
        <v>342</v>
      </c>
    </row>
    <row r="2" spans="4:23" x14ac:dyDescent="0.15">
      <c r="F2" t="s">
        <v>343</v>
      </c>
      <c r="G2" t="s">
        <v>344</v>
      </c>
      <c r="H2" t="s">
        <v>345</v>
      </c>
      <c r="I2" t="s">
        <v>145</v>
      </c>
      <c r="N2" t="s">
        <v>352</v>
      </c>
      <c r="O2" t="s">
        <v>351</v>
      </c>
      <c r="P2" t="s">
        <v>349</v>
      </c>
      <c r="Q2" t="s">
        <v>353</v>
      </c>
      <c r="T2" t="s">
        <v>353</v>
      </c>
      <c r="U2" t="s">
        <v>354</v>
      </c>
      <c r="V2" t="s">
        <v>346</v>
      </c>
      <c r="W2" s="22"/>
    </row>
    <row r="3" spans="4:23" x14ac:dyDescent="0.15">
      <c r="D3" s="19" t="s">
        <v>281</v>
      </c>
      <c r="F3">
        <v>1</v>
      </c>
      <c r="G3">
        <v>1</v>
      </c>
      <c r="H3">
        <f>F3*10+G3</f>
        <v>11</v>
      </c>
      <c r="I3">
        <v>1</v>
      </c>
      <c r="K3" t="s">
        <v>350</v>
      </c>
      <c r="L3" s="6">
        <v>6</v>
      </c>
      <c r="N3" s="4">
        <v>1</v>
      </c>
      <c r="O3" s="4">
        <v>3</v>
      </c>
      <c r="P3" s="23">
        <v>4</v>
      </c>
      <c r="Q3" s="4">
        <v>1</v>
      </c>
      <c r="R3" s="4"/>
      <c r="S3">
        <v>1</v>
      </c>
      <c r="T3">
        <v>1</v>
      </c>
      <c r="U3">
        <f>T3*10+S3</f>
        <v>11</v>
      </c>
      <c r="V3" t="s">
        <v>356</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358</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368</v>
      </c>
    </row>
    <row r="6" spans="4:23" x14ac:dyDescent="0.15">
      <c r="D6" s="20" t="s">
        <v>302</v>
      </c>
      <c r="F6">
        <f t="shared" si="2"/>
        <v>1</v>
      </c>
      <c r="G6">
        <v>4</v>
      </c>
      <c r="H6">
        <f t="shared" si="0"/>
        <v>14</v>
      </c>
      <c r="I6">
        <v>7</v>
      </c>
      <c r="N6" s="4"/>
      <c r="O6" s="4"/>
      <c r="P6" s="4"/>
      <c r="S6">
        <v>4</v>
      </c>
      <c r="T6">
        <v>1</v>
      </c>
      <c r="U6">
        <f t="shared" si="1"/>
        <v>14</v>
      </c>
      <c r="V6" t="s">
        <v>371</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353</v>
      </c>
      <c r="U16" t="s">
        <v>354</v>
      </c>
      <c r="V16" t="s">
        <v>347</v>
      </c>
    </row>
    <row r="17" spans="4:22" x14ac:dyDescent="0.15">
      <c r="D17" s="19" t="s">
        <v>313</v>
      </c>
      <c r="F17">
        <f t="shared" si="2"/>
        <v>3</v>
      </c>
      <c r="G17">
        <f t="shared" si="3"/>
        <v>5</v>
      </c>
      <c r="H17">
        <f t="shared" si="0"/>
        <v>35</v>
      </c>
      <c r="I17">
        <v>8</v>
      </c>
      <c r="N17" s="4"/>
      <c r="O17" s="4"/>
      <c r="P17" s="4"/>
      <c r="S17">
        <v>1</v>
      </c>
      <c r="T17">
        <v>2</v>
      </c>
      <c r="U17">
        <f>T17*10+S17</f>
        <v>21</v>
      </c>
      <c r="V17" t="s">
        <v>359</v>
      </c>
    </row>
    <row r="18" spans="4:22" x14ac:dyDescent="0.15">
      <c r="D18" s="19" t="s">
        <v>314</v>
      </c>
      <c r="F18">
        <f t="shared" si="2"/>
        <v>4</v>
      </c>
      <c r="G18">
        <f t="shared" si="3"/>
        <v>1</v>
      </c>
      <c r="H18">
        <f t="shared" si="0"/>
        <v>41</v>
      </c>
      <c r="I18">
        <v>1</v>
      </c>
      <c r="N18" s="4"/>
      <c r="O18" s="4"/>
      <c r="P18" s="4"/>
      <c r="S18">
        <v>2</v>
      </c>
      <c r="T18">
        <v>2</v>
      </c>
      <c r="U18">
        <f t="shared" ref="U18:U23" si="4">T18*10+S18</f>
        <v>22</v>
      </c>
      <c r="V18" t="s">
        <v>361</v>
      </c>
    </row>
    <row r="19" spans="4:22" x14ac:dyDescent="0.15">
      <c r="D19" s="21" t="s">
        <v>321</v>
      </c>
      <c r="F19">
        <f t="shared" si="2"/>
        <v>4</v>
      </c>
      <c r="G19">
        <f t="shared" si="3"/>
        <v>2</v>
      </c>
      <c r="H19">
        <f t="shared" si="0"/>
        <v>42</v>
      </c>
      <c r="I19">
        <v>2</v>
      </c>
      <c r="S19">
        <v>3</v>
      </c>
      <c r="T19">
        <v>2</v>
      </c>
      <c r="U19">
        <f t="shared" si="4"/>
        <v>23</v>
      </c>
      <c r="V19" t="s">
        <v>363</v>
      </c>
    </row>
    <row r="20" spans="4:22" x14ac:dyDescent="0.15">
      <c r="D20" s="21" t="s">
        <v>322</v>
      </c>
      <c r="F20">
        <f t="shared" si="2"/>
        <v>4</v>
      </c>
      <c r="G20">
        <f t="shared" si="3"/>
        <v>3</v>
      </c>
      <c r="H20">
        <f t="shared" si="0"/>
        <v>43</v>
      </c>
      <c r="I20">
        <v>3</v>
      </c>
      <c r="S20">
        <v>4</v>
      </c>
      <c r="T20">
        <v>2</v>
      </c>
      <c r="U20">
        <f t="shared" si="4"/>
        <v>24</v>
      </c>
      <c r="V20" t="s">
        <v>370</v>
      </c>
    </row>
    <row r="21" spans="4:22" x14ac:dyDescent="0.15">
      <c r="D21" s="19" t="s">
        <v>315</v>
      </c>
      <c r="F21">
        <f t="shared" si="2"/>
        <v>4</v>
      </c>
      <c r="G21">
        <f t="shared" si="3"/>
        <v>4</v>
      </c>
      <c r="H21">
        <f t="shared" si="0"/>
        <v>44</v>
      </c>
      <c r="I21">
        <v>5</v>
      </c>
      <c r="S21">
        <v>5</v>
      </c>
      <c r="T21">
        <v>2</v>
      </c>
      <c r="U21">
        <f t="shared" si="4"/>
        <v>25</v>
      </c>
      <c r="V21" t="s">
        <v>369</v>
      </c>
    </row>
    <row r="22" spans="4:22" x14ac:dyDescent="0.15">
      <c r="D22" s="19" t="s">
        <v>316</v>
      </c>
      <c r="F22">
        <f t="shared" si="2"/>
        <v>4</v>
      </c>
      <c r="G22">
        <f t="shared" si="3"/>
        <v>5</v>
      </c>
      <c r="H22">
        <f t="shared" si="0"/>
        <v>45</v>
      </c>
      <c r="I22">
        <v>8</v>
      </c>
      <c r="S22">
        <v>6</v>
      </c>
      <c r="T22">
        <v>2</v>
      </c>
      <c r="U22">
        <f t="shared" si="4"/>
        <v>26</v>
      </c>
      <c r="V22" t="s">
        <v>372</v>
      </c>
    </row>
    <row r="23" spans="4:22" x14ac:dyDescent="0.15">
      <c r="D23" s="19" t="s">
        <v>317</v>
      </c>
      <c r="F23">
        <f t="shared" si="2"/>
        <v>5</v>
      </c>
      <c r="G23">
        <f t="shared" si="3"/>
        <v>1</v>
      </c>
      <c r="H23">
        <f t="shared" si="0"/>
        <v>51</v>
      </c>
      <c r="I23">
        <v>2</v>
      </c>
      <c r="S23">
        <v>7</v>
      </c>
      <c r="T23">
        <v>2</v>
      </c>
      <c r="U23">
        <f t="shared" si="4"/>
        <v>27</v>
      </c>
      <c r="V23" t="s">
        <v>373</v>
      </c>
    </row>
    <row r="24" spans="4:22" x14ac:dyDescent="0.15">
      <c r="D24" s="19" t="s">
        <v>318</v>
      </c>
      <c r="F24">
        <f t="shared" si="2"/>
        <v>5</v>
      </c>
      <c r="G24">
        <f t="shared" si="3"/>
        <v>2</v>
      </c>
      <c r="H24">
        <f t="shared" si="0"/>
        <v>52</v>
      </c>
      <c r="I24">
        <v>5</v>
      </c>
      <c r="S24">
        <v>8</v>
      </c>
      <c r="T24">
        <v>2</v>
      </c>
      <c r="U24">
        <f t="shared" ref="U24" si="5">T24*10+S24</f>
        <v>28</v>
      </c>
      <c r="V24" t="s">
        <v>365</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353</v>
      </c>
      <c r="U28" t="s">
        <v>354</v>
      </c>
      <c r="V28" t="s">
        <v>348</v>
      </c>
    </row>
    <row r="29" spans="4:22" x14ac:dyDescent="0.15">
      <c r="F29">
        <f t="shared" si="2"/>
        <v>6</v>
      </c>
      <c r="G29">
        <f t="shared" si="3"/>
        <v>2</v>
      </c>
      <c r="H29">
        <f t="shared" si="0"/>
        <v>62</v>
      </c>
      <c r="I29">
        <v>4</v>
      </c>
      <c r="S29">
        <v>1</v>
      </c>
      <c r="T29">
        <v>3</v>
      </c>
      <c r="U29">
        <f>T29*10+S29</f>
        <v>31</v>
      </c>
      <c r="V29" t="s">
        <v>357</v>
      </c>
    </row>
    <row r="30" spans="4:22" x14ac:dyDescent="0.15">
      <c r="F30">
        <f t="shared" si="2"/>
        <v>6</v>
      </c>
      <c r="G30">
        <f t="shared" si="3"/>
        <v>3</v>
      </c>
      <c r="H30">
        <f t="shared" si="0"/>
        <v>63</v>
      </c>
      <c r="I30">
        <v>6</v>
      </c>
      <c r="S30">
        <v>2</v>
      </c>
      <c r="T30">
        <v>3</v>
      </c>
      <c r="U30">
        <f t="shared" ref="U30:U35" si="6">T30*10+S30</f>
        <v>32</v>
      </c>
      <c r="V30" t="s">
        <v>360</v>
      </c>
    </row>
    <row r="31" spans="4:22" x14ac:dyDescent="0.15">
      <c r="F31">
        <f t="shared" si="2"/>
        <v>6</v>
      </c>
      <c r="G31">
        <f t="shared" si="3"/>
        <v>4</v>
      </c>
      <c r="H31">
        <f t="shared" si="0"/>
        <v>64</v>
      </c>
      <c r="I31">
        <v>7</v>
      </c>
      <c r="S31">
        <v>3</v>
      </c>
      <c r="T31">
        <v>3</v>
      </c>
      <c r="U31">
        <f t="shared" si="6"/>
        <v>33</v>
      </c>
      <c r="V31" t="s">
        <v>362</v>
      </c>
    </row>
    <row r="32" spans="4:22" x14ac:dyDescent="0.15">
      <c r="F32">
        <f t="shared" si="2"/>
        <v>6</v>
      </c>
      <c r="G32">
        <f t="shared" si="3"/>
        <v>5</v>
      </c>
      <c r="H32">
        <f t="shared" si="0"/>
        <v>65</v>
      </c>
      <c r="I32">
        <v>9</v>
      </c>
      <c r="S32">
        <v>4</v>
      </c>
      <c r="T32">
        <v>3</v>
      </c>
      <c r="U32">
        <f t="shared" si="6"/>
        <v>34</v>
      </c>
      <c r="V32" t="s">
        <v>364</v>
      </c>
    </row>
    <row r="33" spans="19:22" x14ac:dyDescent="0.15">
      <c r="S33">
        <v>5</v>
      </c>
      <c r="T33">
        <v>3</v>
      </c>
      <c r="U33">
        <f t="shared" si="6"/>
        <v>35</v>
      </c>
      <c r="V33" t="s">
        <v>374</v>
      </c>
    </row>
    <row r="34" spans="19:22" x14ac:dyDescent="0.15">
      <c r="S34">
        <v>6</v>
      </c>
      <c r="T34">
        <v>3</v>
      </c>
      <c r="U34">
        <f t="shared" si="6"/>
        <v>36</v>
      </c>
      <c r="V34" t="s">
        <v>366</v>
      </c>
    </row>
    <row r="35" spans="19:22" x14ac:dyDescent="0.15">
      <c r="S35">
        <v>7</v>
      </c>
      <c r="T35">
        <v>3</v>
      </c>
      <c r="U35">
        <f t="shared" si="6"/>
        <v>37</v>
      </c>
      <c r="V35" t="s">
        <v>367</v>
      </c>
    </row>
  </sheetData>
  <phoneticPr fontId="3" type="noConversion"/>
  <conditionalFormatting sqref="D3:D25">
    <cfRule type="duplicateValues" dxfId="47" priority="8"/>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topLeftCell="A5"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workbookViewId="0">
      <pane ySplit="2" topLeftCell="A3" activePane="bottomLeft" state="frozen"/>
      <selection activeCell="R1" sqref="R1"/>
      <selection pane="bottomLeft" activeCell="U4" sqref="U4"/>
    </sheetView>
  </sheetViews>
  <sheetFormatPr baseColWidth="10" defaultRowHeight="15" x14ac:dyDescent="0.15"/>
  <cols>
    <col min="1" max="4" width="10.83203125" hidden="1" customWidth="1"/>
    <col min="5" max="5" width="13.5" hidden="1" customWidth="1"/>
    <col min="6" max="16" width="10.83203125" hidden="1" customWidth="1"/>
    <col min="17" max="17" width="10.83203125" customWidth="1"/>
    <col min="21" max="21" width="13.5" bestFit="1" customWidth="1"/>
    <col min="24" max="28" width="10.83203125" style="5"/>
    <col min="29" max="32" width="10.83203125" style="10"/>
  </cols>
  <sheetData>
    <row r="1" spans="1:32" x14ac:dyDescent="0.15">
      <c r="AC1" s="10">
        <v>2</v>
      </c>
      <c r="AD1" s="10">
        <v>3</v>
      </c>
      <c r="AE1" s="10">
        <v>4</v>
      </c>
      <c r="AF1" s="10">
        <v>5</v>
      </c>
    </row>
    <row r="2" spans="1:3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R2" t="s">
        <v>407</v>
      </c>
      <c r="S2" t="s">
        <v>144</v>
      </c>
      <c r="T2" t="s">
        <v>145</v>
      </c>
      <c r="U2" t="s">
        <v>51</v>
      </c>
      <c r="V2" t="s">
        <v>146</v>
      </c>
      <c r="W2" t="s">
        <v>158</v>
      </c>
      <c r="X2" s="5" t="s">
        <v>139</v>
      </c>
      <c r="Y2" s="5" t="s">
        <v>140</v>
      </c>
      <c r="Z2" s="5" t="s">
        <v>141</v>
      </c>
      <c r="AA2" s="5" t="s">
        <v>143</v>
      </c>
      <c r="AB2" s="5" t="s">
        <v>147</v>
      </c>
      <c r="AC2" s="10" t="s">
        <v>49</v>
      </c>
      <c r="AD2" s="10" t="s">
        <v>138</v>
      </c>
      <c r="AE2" s="10" t="s">
        <v>75</v>
      </c>
      <c r="AF2" s="10" t="s">
        <v>142</v>
      </c>
    </row>
    <row r="3" spans="1:32" x14ac:dyDescent="0.15">
      <c r="A3">
        <f>6000000+S3</f>
        <v>6000001</v>
      </c>
      <c r="B3">
        <f t="shared" ref="B3" si="0">IF(C3="",B4,C3)</f>
        <v>6000001</v>
      </c>
      <c r="C3">
        <f>IF(W3=1,G3,IF(A3=A2,C2,""))</f>
        <v>6000001</v>
      </c>
      <c r="D3" t="str">
        <f>A3&amp;"s"&amp;T3</f>
        <v>6000001s5</v>
      </c>
      <c r="E3" t="str">
        <f>G3&amp;":"&amp;V3&amp;":"&amp;"1"</f>
        <v>6000001:20:1</v>
      </c>
      <c r="F3">
        <f>H3</f>
        <v>1</v>
      </c>
      <c r="G3">
        <f>6000000+F3</f>
        <v>6000001</v>
      </c>
      <c r="H3">
        <f>R3</f>
        <v>1</v>
      </c>
      <c r="I3" t="str">
        <f>VLOOKUP(U3,怪物属性偏向!E:F,2,FALSE)</f>
        <v>宝箱怪</v>
      </c>
      <c r="J3">
        <f>V3</f>
        <v>20</v>
      </c>
      <c r="K3">
        <f>AC3</f>
        <v>1497</v>
      </c>
      <c r="L3">
        <f t="shared" ref="L3:N4" si="1">AD3</f>
        <v>0</v>
      </c>
      <c r="M3">
        <f t="shared" si="1"/>
        <v>28000</v>
      </c>
      <c r="N3">
        <f t="shared" si="1"/>
        <v>0</v>
      </c>
      <c r="O3">
        <f t="shared" ref="O3:O4" si="2">G3</f>
        <v>6000001</v>
      </c>
      <c r="P3" t="str">
        <f>U3</f>
        <v>刷钱怪1</v>
      </c>
      <c r="R3">
        <v>1</v>
      </c>
      <c r="S3">
        <v>1</v>
      </c>
      <c r="T3">
        <v>5</v>
      </c>
      <c r="U3" t="s">
        <v>378</v>
      </c>
      <c r="V3">
        <v>20</v>
      </c>
      <c r="W3">
        <v>1</v>
      </c>
      <c r="X3" s="5">
        <v>1</v>
      </c>
      <c r="Y3" s="5">
        <v>0</v>
      </c>
      <c r="Z3" s="5">
        <v>0</v>
      </c>
      <c r="AA3" s="5">
        <v>0</v>
      </c>
      <c r="AB3" s="5">
        <v>1</v>
      </c>
      <c r="AC3" s="10">
        <f>INT(VLOOKUP($V3,映射表!$B:$C,2,FALSE)*VLOOKUP($U3,怪物属性偏向!$E:$I,3,FALSE)/100*X3*$AB3)</f>
        <v>1497</v>
      </c>
      <c r="AD3" s="10">
        <f>INT(VLOOKUP($V3,映射表!$B:$C,2,FALSE)*VLOOKUP($U3,怪物属性偏向!$E:$I,4,FALSE)/100*Y3*$AB3)</f>
        <v>0</v>
      </c>
      <c r="AE3" s="10">
        <f>VLOOKUP(S3,金币副本规划!U:V,2,FALSE)</f>
        <v>28000</v>
      </c>
      <c r="AF3" s="10">
        <f>INT(VLOOKUP($V3,映射表!$B:$D,3,FALSE)*AA3)</f>
        <v>0</v>
      </c>
    </row>
    <row r="4" spans="1:32" x14ac:dyDescent="0.15">
      <c r="A4">
        <f t="shared" ref="A4" si="3">6000000+S4</f>
        <v>6000002</v>
      </c>
      <c r="B4">
        <f>IF(C4="",B6,C4)</f>
        <v>6000002</v>
      </c>
      <c r="C4">
        <f t="shared" ref="C4:C8" si="4">IF(W4=1,G4,IF(A4=A3,C3,""))</f>
        <v>6000002</v>
      </c>
      <c r="D4" t="str">
        <f t="shared" ref="D4" si="5">A4&amp;"s"&amp;T4</f>
        <v>6000002s4</v>
      </c>
      <c r="E4" t="str">
        <f t="shared" ref="E4" si="6">G4&amp;":"&amp;V4&amp;":"&amp;"1"</f>
        <v>6000002:40:1</v>
      </c>
      <c r="F4">
        <f t="shared" ref="F4" si="7">H4</f>
        <v>2</v>
      </c>
      <c r="G4">
        <f t="shared" ref="G4:G6" si="8">6000000+F4</f>
        <v>6000002</v>
      </c>
      <c r="H4">
        <f t="shared" ref="H4:H8" si="9">R4</f>
        <v>2</v>
      </c>
      <c r="I4" t="str">
        <f>VLOOKUP(U4,怪物属性偏向!E:F,2,FALSE)</f>
        <v>黄金宝箱怪</v>
      </c>
      <c r="J4">
        <f t="shared" ref="J4" si="10">V4</f>
        <v>40</v>
      </c>
      <c r="K4">
        <f t="shared" ref="K4" si="11">AC4</f>
        <v>13157</v>
      </c>
      <c r="L4">
        <f t="shared" ref="L4" si="12">AD4</f>
        <v>0</v>
      </c>
      <c r="M4">
        <f t="shared" ref="M4" si="13">AE4</f>
        <v>123000</v>
      </c>
      <c r="N4">
        <f t="shared" si="1"/>
        <v>0</v>
      </c>
      <c r="O4">
        <f t="shared" si="2"/>
        <v>6000002</v>
      </c>
      <c r="P4" t="str">
        <f t="shared" ref="P4" si="14">U4</f>
        <v>刷钱怪2</v>
      </c>
      <c r="R4">
        <v>2</v>
      </c>
      <c r="S4">
        <v>2</v>
      </c>
      <c r="T4">
        <v>4</v>
      </c>
      <c r="U4" t="s">
        <v>379</v>
      </c>
      <c r="V4">
        <v>40</v>
      </c>
      <c r="W4">
        <v>1</v>
      </c>
      <c r="X4" s="5">
        <v>1</v>
      </c>
      <c r="Y4" s="5">
        <v>0</v>
      </c>
      <c r="Z4" s="5">
        <v>0</v>
      </c>
      <c r="AA4" s="5">
        <v>0</v>
      </c>
      <c r="AB4" s="5">
        <v>1</v>
      </c>
      <c r="AC4" s="10">
        <f>INT(VLOOKUP($V4,映射表!$B:$C,2,FALSE)*VLOOKUP($U4,怪物属性偏向!$E:$I,3,FALSE)/100*X4*$AB4)</f>
        <v>13157</v>
      </c>
      <c r="AD4" s="10">
        <f>INT(VLOOKUP($V4,映射表!$B:$C,2,FALSE)*VLOOKUP($U4,怪物属性偏向!$E:$I,4,FALSE)/100*Y4*$AB4)</f>
        <v>0</v>
      </c>
      <c r="AE4" s="10">
        <f>VLOOKUP(S4,金币副本规划!U:V,2,FALSE)</f>
        <v>123000</v>
      </c>
      <c r="AF4" s="10">
        <f>INT(VLOOKUP($V4,映射表!$B:$D,3,FALSE)*AA4)</f>
        <v>0</v>
      </c>
    </row>
    <row r="5" spans="1:32" x14ac:dyDescent="0.15">
      <c r="A5">
        <f t="shared" ref="A5" si="15">6000000+S5</f>
        <v>6000002</v>
      </c>
      <c r="B5">
        <f>IF(C5="",B7,C5)</f>
        <v>6000003</v>
      </c>
      <c r="C5">
        <f t="shared" si="4"/>
        <v>6000003</v>
      </c>
      <c r="D5" t="str">
        <f t="shared" ref="D5" si="16">A5&amp;"s"&amp;T5</f>
        <v>6000002s6</v>
      </c>
      <c r="E5" t="str">
        <f t="shared" ref="E5" si="17">G5&amp;":"&amp;V5&amp;":"&amp;"1"</f>
        <v>6000003:40:1</v>
      </c>
      <c r="F5">
        <f t="shared" ref="F5" si="18">H5</f>
        <v>3</v>
      </c>
      <c r="G5">
        <f t="shared" ref="G5" si="19">6000000+F5</f>
        <v>6000003</v>
      </c>
      <c r="H5">
        <f t="shared" si="9"/>
        <v>3</v>
      </c>
      <c r="I5" t="str">
        <f>VLOOKUP(U5,怪物属性偏向!E:F,2,FALSE)</f>
        <v>黄金宝箱怪</v>
      </c>
      <c r="J5">
        <f t="shared" ref="J5" si="20">V5</f>
        <v>40</v>
      </c>
      <c r="K5">
        <f t="shared" ref="K5" si="21">AC5</f>
        <v>13157</v>
      </c>
      <c r="L5">
        <f t="shared" ref="L5" si="22">AD5</f>
        <v>0</v>
      </c>
      <c r="M5">
        <f t="shared" ref="M5" si="23">AE5</f>
        <v>123000</v>
      </c>
      <c r="N5">
        <f t="shared" ref="N5" si="24">AF5</f>
        <v>0</v>
      </c>
      <c r="O5">
        <f t="shared" ref="O5" si="25">G5</f>
        <v>6000003</v>
      </c>
      <c r="P5" t="str">
        <f t="shared" ref="P5" si="26">U5</f>
        <v>刷钱怪2</v>
      </c>
      <c r="R5">
        <v>3</v>
      </c>
      <c r="S5">
        <v>2</v>
      </c>
      <c r="T5">
        <v>6</v>
      </c>
      <c r="U5" t="s">
        <v>379</v>
      </c>
      <c r="V5">
        <v>40</v>
      </c>
      <c r="W5">
        <v>1</v>
      </c>
      <c r="X5" s="5">
        <v>1</v>
      </c>
      <c r="Y5" s="5">
        <v>0</v>
      </c>
      <c r="Z5" s="5">
        <v>0</v>
      </c>
      <c r="AA5" s="5">
        <v>0</v>
      </c>
      <c r="AB5" s="5">
        <v>1</v>
      </c>
      <c r="AC5" s="10">
        <f>INT(VLOOKUP($V5,映射表!$B:$C,2,FALSE)*VLOOKUP($U5,怪物属性偏向!$E:$I,3,FALSE)/100*X5*$AB5)</f>
        <v>13157</v>
      </c>
      <c r="AD5" s="10">
        <f>INT(VLOOKUP($V5,映射表!$B:$C,2,FALSE)*VLOOKUP($U5,怪物属性偏向!$E:$I,4,FALSE)/100*Y5*$AB5)</f>
        <v>0</v>
      </c>
      <c r="AE5" s="10">
        <f>VLOOKUP(S5,金币副本规划!U:V,2,FALSE)</f>
        <v>123000</v>
      </c>
      <c r="AF5" s="10">
        <f>INT(VLOOKUP($V5,映射表!$B:$D,3,FALSE)*AA5)</f>
        <v>0</v>
      </c>
    </row>
    <row r="6" spans="1:32" x14ac:dyDescent="0.15">
      <c r="A6">
        <f t="shared" ref="A6" si="27">6000000+S6</f>
        <v>6000003</v>
      </c>
      <c r="B6">
        <f t="shared" ref="B6" si="28">IF(C6="",B7,C6)</f>
        <v>6000004</v>
      </c>
      <c r="C6">
        <f t="shared" si="4"/>
        <v>6000004</v>
      </c>
      <c r="D6" t="str">
        <f t="shared" ref="D6" si="29">A6&amp;"s"&amp;T6</f>
        <v>6000003s1</v>
      </c>
      <c r="E6" t="str">
        <f t="shared" ref="E6" si="30">G6&amp;":"&amp;V6&amp;":"&amp;"1"</f>
        <v>6000004:50:1</v>
      </c>
      <c r="F6">
        <f t="shared" ref="F6" si="31">H6</f>
        <v>4</v>
      </c>
      <c r="G6">
        <f t="shared" si="8"/>
        <v>6000004</v>
      </c>
      <c r="H6">
        <f t="shared" si="9"/>
        <v>4</v>
      </c>
      <c r="I6" t="str">
        <f>VLOOKUP(U6,怪物属性偏向!E:F,2,FALSE)</f>
        <v>黄金宝箱怪</v>
      </c>
      <c r="J6">
        <f t="shared" ref="J6" si="32">V6</f>
        <v>50</v>
      </c>
      <c r="K6">
        <f t="shared" ref="K6" si="33">AC6</f>
        <v>44528</v>
      </c>
      <c r="L6">
        <f t="shared" ref="L6" si="34">AD6</f>
        <v>0</v>
      </c>
      <c r="M6">
        <f t="shared" ref="M6" si="35">AE6</f>
        <v>278000</v>
      </c>
      <c r="N6">
        <f t="shared" ref="N6" si="36">AF6</f>
        <v>0</v>
      </c>
      <c r="O6">
        <f t="shared" ref="O6" si="37">G6</f>
        <v>6000004</v>
      </c>
      <c r="P6" t="str">
        <f t="shared" ref="P6" si="38">U6</f>
        <v>刷钱怪3</v>
      </c>
      <c r="R6">
        <v>4</v>
      </c>
      <c r="S6">
        <v>3</v>
      </c>
      <c r="T6">
        <v>1</v>
      </c>
      <c r="U6" t="s">
        <v>380</v>
      </c>
      <c r="V6">
        <v>50</v>
      </c>
      <c r="W6">
        <v>1</v>
      </c>
      <c r="X6" s="5">
        <v>1</v>
      </c>
      <c r="Y6" s="5">
        <v>0</v>
      </c>
      <c r="Z6" s="5">
        <v>0</v>
      </c>
      <c r="AA6" s="5">
        <v>0</v>
      </c>
      <c r="AB6" s="5">
        <v>1</v>
      </c>
      <c r="AC6" s="10">
        <f>INT(VLOOKUP($V6,映射表!$B:$C,2,FALSE)*VLOOKUP($U6,怪物属性偏向!$E:$I,3,FALSE)/100*X6*$AB6)</f>
        <v>44528</v>
      </c>
      <c r="AD6" s="10">
        <f>INT(VLOOKUP($V6,映射表!$B:$C,2,FALSE)*VLOOKUP($U6,怪物属性偏向!$E:$I,4,FALSE)/100*Y6*$AB6)</f>
        <v>0</v>
      </c>
      <c r="AE6" s="10">
        <f>VLOOKUP(S6,金币副本规划!U:V,2,FALSE)</f>
        <v>278000</v>
      </c>
      <c r="AF6" s="10">
        <f>INT(VLOOKUP($V6,映射表!$B:$D,3,FALSE)*AA6)</f>
        <v>0</v>
      </c>
    </row>
    <row r="7" spans="1:32" x14ac:dyDescent="0.15">
      <c r="A7">
        <f t="shared" ref="A7" si="39">6000000+S7</f>
        <v>6000003</v>
      </c>
      <c r="B7">
        <f t="shared" ref="B7" si="40">IF(C7="",B8,C7)</f>
        <v>6000005</v>
      </c>
      <c r="C7">
        <f t="shared" si="4"/>
        <v>6000005</v>
      </c>
      <c r="D7" t="str">
        <f t="shared" ref="D7" si="41">A7&amp;"s"&amp;T7</f>
        <v>6000003s3</v>
      </c>
      <c r="E7" t="str">
        <f t="shared" ref="E7" si="42">G7&amp;":"&amp;V7&amp;":"&amp;"1"</f>
        <v>6000005:50:1</v>
      </c>
      <c r="F7">
        <f t="shared" ref="F7" si="43">H7</f>
        <v>5</v>
      </c>
      <c r="G7">
        <f t="shared" ref="G7" si="44">6000000+F7</f>
        <v>6000005</v>
      </c>
      <c r="H7">
        <f t="shared" si="9"/>
        <v>5</v>
      </c>
      <c r="I7" t="str">
        <f>VLOOKUP(U7,怪物属性偏向!E:F,2,FALSE)</f>
        <v>黄金宝箱怪</v>
      </c>
      <c r="J7">
        <f t="shared" ref="J7" si="45">V7</f>
        <v>50</v>
      </c>
      <c r="K7">
        <f t="shared" ref="K7" si="46">AC7</f>
        <v>44528</v>
      </c>
      <c r="L7">
        <f t="shared" ref="L7" si="47">AD7</f>
        <v>0</v>
      </c>
      <c r="M7">
        <f t="shared" ref="M7" si="48">AE7</f>
        <v>278000</v>
      </c>
      <c r="N7">
        <f t="shared" ref="N7" si="49">AF7</f>
        <v>0</v>
      </c>
      <c r="O7">
        <f t="shared" ref="O7" si="50">G7</f>
        <v>6000005</v>
      </c>
      <c r="P7" t="str">
        <f t="shared" ref="P7" si="51">U7</f>
        <v>刷钱怪3</v>
      </c>
      <c r="R7">
        <v>5</v>
      </c>
      <c r="S7">
        <v>3</v>
      </c>
      <c r="T7">
        <v>3</v>
      </c>
      <c r="U7" t="s">
        <v>380</v>
      </c>
      <c r="V7">
        <v>50</v>
      </c>
      <c r="W7">
        <v>1</v>
      </c>
      <c r="X7" s="5">
        <v>1</v>
      </c>
      <c r="Y7" s="5">
        <v>0</v>
      </c>
      <c r="Z7" s="5">
        <v>0</v>
      </c>
      <c r="AA7" s="5">
        <v>0</v>
      </c>
      <c r="AB7" s="5">
        <v>1</v>
      </c>
      <c r="AC7" s="10">
        <f>INT(VLOOKUP($V7,映射表!$B:$C,2,FALSE)*VLOOKUP($U7,怪物属性偏向!$E:$I,3,FALSE)/100*X7*$AB7)</f>
        <v>44528</v>
      </c>
      <c r="AD7" s="10">
        <f>INT(VLOOKUP($V7,映射表!$B:$C,2,FALSE)*VLOOKUP($U7,怪物属性偏向!$E:$I,4,FALSE)/100*Y7*$AB7)</f>
        <v>0</v>
      </c>
      <c r="AE7" s="10">
        <f>VLOOKUP(S7,金币副本规划!U:V,2,FALSE)</f>
        <v>278000</v>
      </c>
      <c r="AF7" s="10">
        <f>INT(VLOOKUP($V7,映射表!$B:$D,3,FALSE)*AA7)</f>
        <v>0</v>
      </c>
    </row>
    <row r="8" spans="1:32" x14ac:dyDescent="0.15">
      <c r="A8">
        <f t="shared" ref="A8" si="52">6000000+S8</f>
        <v>6000003</v>
      </c>
      <c r="B8">
        <f t="shared" ref="B8" si="53">IF(C8="",B9,C8)</f>
        <v>6000006</v>
      </c>
      <c r="C8">
        <f t="shared" si="4"/>
        <v>6000006</v>
      </c>
      <c r="D8" t="str">
        <f t="shared" ref="D8" si="54">A8&amp;"s"&amp;T8</f>
        <v>6000003s5</v>
      </c>
      <c r="E8" t="str">
        <f t="shared" ref="E8" si="55">G8&amp;":"&amp;V8&amp;":"&amp;"1"</f>
        <v>6000006:50:1</v>
      </c>
      <c r="F8">
        <f t="shared" ref="F8" si="56">H8</f>
        <v>6</v>
      </c>
      <c r="G8">
        <f t="shared" ref="G8" si="57">6000000+F8</f>
        <v>6000006</v>
      </c>
      <c r="H8">
        <f t="shared" si="9"/>
        <v>6</v>
      </c>
      <c r="I8" t="str">
        <f>VLOOKUP(U8,怪物属性偏向!E:F,2,FALSE)</f>
        <v>黄金宝箱怪</v>
      </c>
      <c r="J8">
        <f t="shared" ref="J8" si="58">V8</f>
        <v>50</v>
      </c>
      <c r="K8">
        <f t="shared" ref="K8" si="59">AC8</f>
        <v>44528</v>
      </c>
      <c r="L8">
        <f t="shared" ref="L8" si="60">AD8</f>
        <v>0</v>
      </c>
      <c r="M8">
        <f t="shared" ref="M8" si="61">AE8</f>
        <v>278000</v>
      </c>
      <c r="N8">
        <f t="shared" ref="N8" si="62">AF8</f>
        <v>0</v>
      </c>
      <c r="O8">
        <f t="shared" ref="O8" si="63">G8</f>
        <v>6000006</v>
      </c>
      <c r="P8" t="str">
        <f t="shared" ref="P8" si="64">U8</f>
        <v>刷钱怪3</v>
      </c>
      <c r="R8">
        <v>6</v>
      </c>
      <c r="S8">
        <v>3</v>
      </c>
      <c r="T8">
        <v>5</v>
      </c>
      <c r="U8" t="s">
        <v>380</v>
      </c>
      <c r="V8">
        <v>50</v>
      </c>
      <c r="W8">
        <v>1</v>
      </c>
      <c r="X8" s="5">
        <v>1</v>
      </c>
      <c r="Y8" s="5">
        <v>0</v>
      </c>
      <c r="Z8" s="5">
        <v>0</v>
      </c>
      <c r="AA8" s="5">
        <v>0</v>
      </c>
      <c r="AB8" s="5">
        <v>1</v>
      </c>
      <c r="AC8" s="10">
        <f>INT(VLOOKUP($V8,映射表!$B:$C,2,FALSE)*VLOOKUP($U8,怪物属性偏向!$E:$I,3,FALSE)/100*X8*$AB8)</f>
        <v>44528</v>
      </c>
      <c r="AD8" s="10">
        <f>INT(VLOOKUP($V8,映射表!$B:$C,2,FALSE)*VLOOKUP($U8,怪物属性偏向!$E:$I,4,FALSE)/100*Y8*$AB8)</f>
        <v>0</v>
      </c>
      <c r="AE8" s="10">
        <f>VLOOKUP(S8,金币副本规划!U:V,2,FALSE)</f>
        <v>278000</v>
      </c>
      <c r="AF8" s="10">
        <f>INT(VLOOKUP($V8,映射表!$B:$D,3,FALSE)*AA8)</f>
        <v>0</v>
      </c>
    </row>
  </sheetData>
  <phoneticPr fontId="3" type="noConversion"/>
  <conditionalFormatting sqref="X504:AB1048576 Z9:AB503 X9:X503 X1:AB3 Y6:Z7 Y9:Y32 X4:Z4 AB4 AA4:AA8">
    <cfRule type="expression" dxfId="46" priority="53">
      <formula>MOD(ROW()+1,2)</formula>
    </cfRule>
    <cfRule type="expression" dxfId="45" priority="54">
      <formula>MOD(ROW(),2)</formula>
    </cfRule>
  </conditionalFormatting>
  <conditionalFormatting sqref="Y35:Y36">
    <cfRule type="expression" dxfId="44" priority="45">
      <formula>MOD(ROW()+1,2)</formula>
    </cfRule>
    <cfRule type="expression" dxfId="43" priority="46">
      <formula>MOD(ROW(),2)</formula>
    </cfRule>
  </conditionalFormatting>
  <conditionalFormatting sqref="Y33:Y34">
    <cfRule type="expression" dxfId="42" priority="43">
      <formula>MOD(ROW()+1,2)</formula>
    </cfRule>
    <cfRule type="expression" dxfId="41" priority="44">
      <formula>MOD(ROW(),2)</formula>
    </cfRule>
  </conditionalFormatting>
  <conditionalFormatting sqref="Y39:Y40">
    <cfRule type="expression" dxfId="40" priority="41">
      <formula>MOD(ROW()+1,2)</formula>
    </cfRule>
    <cfRule type="expression" dxfId="39" priority="42">
      <formula>MOD(ROW(),2)</formula>
    </cfRule>
  </conditionalFormatting>
  <conditionalFormatting sqref="Y37:Y38">
    <cfRule type="expression" dxfId="38" priority="39">
      <formula>MOD(ROW()+1,2)</formula>
    </cfRule>
    <cfRule type="expression" dxfId="37" priority="40">
      <formula>MOD(ROW(),2)</formula>
    </cfRule>
  </conditionalFormatting>
  <conditionalFormatting sqref="Y43:Y44">
    <cfRule type="expression" dxfId="36" priority="37">
      <formula>MOD(ROW()+1,2)</formula>
    </cfRule>
    <cfRule type="expression" dxfId="35" priority="38">
      <formula>MOD(ROW(),2)</formula>
    </cfRule>
  </conditionalFormatting>
  <conditionalFormatting sqref="Y41:Y42">
    <cfRule type="expression" dxfId="34" priority="35">
      <formula>MOD(ROW()+1,2)</formula>
    </cfRule>
    <cfRule type="expression" dxfId="33" priority="36">
      <formula>MOD(ROW(),2)</formula>
    </cfRule>
  </conditionalFormatting>
  <conditionalFormatting sqref="Y47 Y49">
    <cfRule type="expression" dxfId="32" priority="33">
      <formula>MOD(ROW()+1,2)</formula>
    </cfRule>
    <cfRule type="expression" dxfId="31" priority="34">
      <formula>MOD(ROW(),2)</formula>
    </cfRule>
  </conditionalFormatting>
  <conditionalFormatting sqref="Y45:Y46">
    <cfRule type="expression" dxfId="30" priority="31">
      <formula>MOD(ROW()+1,2)</formula>
    </cfRule>
    <cfRule type="expression" dxfId="29" priority="32">
      <formula>MOD(ROW(),2)</formula>
    </cfRule>
  </conditionalFormatting>
  <conditionalFormatting sqref="Y48">
    <cfRule type="expression" dxfId="28" priority="29">
      <formula>MOD(ROW()+1,2)</formula>
    </cfRule>
    <cfRule type="expression" dxfId="27" priority="30">
      <formula>MOD(ROW(),2)</formula>
    </cfRule>
  </conditionalFormatting>
  <conditionalFormatting sqref="Y52 Y54">
    <cfRule type="expression" dxfId="26" priority="27">
      <formula>MOD(ROW()+1,2)</formula>
    </cfRule>
    <cfRule type="expression" dxfId="25" priority="28">
      <formula>MOD(ROW(),2)</formula>
    </cfRule>
  </conditionalFormatting>
  <conditionalFormatting sqref="Y51">
    <cfRule type="expression" dxfId="24" priority="25">
      <formula>MOD(ROW()+1,2)</formula>
    </cfRule>
    <cfRule type="expression" dxfId="23" priority="26">
      <formula>MOD(ROW(),2)</formula>
    </cfRule>
  </conditionalFormatting>
  <conditionalFormatting sqref="Y53">
    <cfRule type="expression" dxfId="22" priority="23">
      <formula>MOD(ROW()+1,2)</formula>
    </cfRule>
    <cfRule type="expression" dxfId="21" priority="24">
      <formula>MOD(ROW(),2)</formula>
    </cfRule>
  </conditionalFormatting>
  <conditionalFormatting sqref="Y56 Y59 Y61 Y63 Y65 Y67 Y69 Y71 Y73 Y75 Y77 Y79 Y81 Y83 Y85 Y87 Y89 Y91 Y93 Y95 Y97 Y99 Y101 Y103 Y105 Y107 Y109 Y111 Y113 Y115 Y117 Y119 Y121 Y123 Y125 Y127 Y129 Y131">
    <cfRule type="expression" dxfId="20" priority="21">
      <formula>MOD(ROW()+1,2)</formula>
    </cfRule>
    <cfRule type="expression" dxfId="19" priority="22">
      <formula>MOD(ROW(),2)</formula>
    </cfRule>
  </conditionalFormatting>
  <conditionalFormatting sqref="Y55">
    <cfRule type="expression" dxfId="18" priority="19">
      <formula>MOD(ROW()+1,2)</formula>
    </cfRule>
    <cfRule type="expression" dxfId="17" priority="20">
      <formula>MOD(ROW(),2)</formula>
    </cfRule>
  </conditionalFormatting>
  <conditionalFormatting sqref="Y57">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8 Y60 Y62 Y64 Y66 Y68 Y70 Y72 Y74 Y76 Y78 Y80 Y82 Y84 Y86 Y88 Y90 Y92 Y94 Y96 Y98 Y100 Y102 Y104 Y106 Y108 Y110 Y112 Y114 Y116 Y118 Y120 Y122 Y124 Y126 Y128 Y130 Y132:Y503">
    <cfRule type="expression" dxfId="12" priority="13">
      <formula>MOD(ROW()+1,2)</formula>
    </cfRule>
    <cfRule type="expression" dxfId="11" priority="14">
      <formula>MOD(ROW(),2)</formula>
    </cfRule>
  </conditionalFormatting>
  <conditionalFormatting sqref="X6 AB6">
    <cfRule type="expression" dxfId="10" priority="9">
      <formula>MOD(ROW()+1,2)</formula>
    </cfRule>
    <cfRule type="expression" dxfId="9" priority="10">
      <formula>MOD(ROW(),2)</formula>
    </cfRule>
  </conditionalFormatting>
  <conditionalFormatting sqref="X7 AB7">
    <cfRule type="expression" dxfId="8" priority="7">
      <formula>MOD(ROW()+1,2)</formula>
    </cfRule>
    <cfRule type="expression" dxfId="7" priority="8">
      <formula>MOD(ROW(),2)</formula>
    </cfRule>
  </conditionalFormatting>
  <conditionalFormatting sqref="X5:Z5 AB5">
    <cfRule type="expression" dxfId="6" priority="5">
      <formula>MOD(ROW()+1,2)</formula>
    </cfRule>
    <cfRule type="expression" dxfId="5" priority="6">
      <formula>MOD(ROW(),2)</formula>
    </cfRule>
  </conditionalFormatting>
  <conditionalFormatting sqref="Y8:Z8">
    <cfRule type="expression" dxfId="4" priority="3">
      <formula>MOD(ROW()+1,2)</formula>
    </cfRule>
    <cfRule type="expression" dxfId="3" priority="4">
      <formula>MOD(ROW(),2)</formula>
    </cfRule>
  </conditionalFormatting>
  <conditionalFormatting sqref="X8 AB8">
    <cfRule type="expression" dxfId="2" priority="1">
      <formula>MOD(ROW()+1,2)</formula>
    </cfRule>
    <cfRule type="expression" dxfId="1" priority="2">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9"/>
  <sheetViews>
    <sheetView tabSelected="1" topLeftCell="B1" workbookViewId="0">
      <selection activeCell="R40" sqref="R40"/>
    </sheetView>
  </sheetViews>
  <sheetFormatPr baseColWidth="10" defaultRowHeight="15" x14ac:dyDescent="0.15"/>
  <cols>
    <col min="4" max="4" width="10.83203125" style="26"/>
    <col min="5" max="5" width="10.83203125" style="24"/>
    <col min="7" max="9" width="10.83203125" style="24"/>
    <col min="11" max="11" width="10.83203125" style="6"/>
    <col min="13" max="13" width="15.5" bestFit="1" customWidth="1"/>
    <col min="14" max="14" width="15.5" customWidth="1"/>
    <col min="15" max="15" width="19.5" style="6" bestFit="1" customWidth="1"/>
    <col min="16" max="16" width="15.5" bestFit="1" customWidth="1"/>
    <col min="17" max="17" width="15.5" style="25" customWidth="1"/>
    <col min="18" max="18" width="13.5" bestFit="1" customWidth="1"/>
    <col min="19" max="19" width="19.5" style="25" bestFit="1" customWidth="1"/>
  </cols>
  <sheetData>
    <row r="2" spans="1:22" x14ac:dyDescent="0.15">
      <c r="A2" t="s">
        <v>401</v>
      </c>
      <c r="D2" s="26" t="s">
        <v>400</v>
      </c>
      <c r="E2" s="24" t="s">
        <v>137</v>
      </c>
      <c r="F2" s="10" t="s">
        <v>388</v>
      </c>
      <c r="G2" s="24" t="s">
        <v>389</v>
      </c>
      <c r="H2" s="24" t="s">
        <v>390</v>
      </c>
      <c r="I2" s="24" t="s">
        <v>396</v>
      </c>
      <c r="J2" s="10" t="s">
        <v>391</v>
      </c>
      <c r="K2" s="6" t="s">
        <v>393</v>
      </c>
      <c r="L2" s="10" t="s">
        <v>394</v>
      </c>
      <c r="M2" s="10" t="s">
        <v>395</v>
      </c>
      <c r="N2" s="10" t="s">
        <v>403</v>
      </c>
      <c r="O2" s="6" t="s">
        <v>406</v>
      </c>
      <c r="P2" s="10" t="s">
        <v>397</v>
      </c>
      <c r="Q2" s="25" t="s">
        <v>399</v>
      </c>
      <c r="R2" s="10" t="s">
        <v>392</v>
      </c>
      <c r="S2" s="25" t="s">
        <v>398</v>
      </c>
      <c r="U2" t="s">
        <v>408</v>
      </c>
      <c r="V2" t="s">
        <v>409</v>
      </c>
    </row>
    <row r="3" spans="1:22" x14ac:dyDescent="0.15">
      <c r="A3" s="6">
        <v>90000</v>
      </c>
      <c r="D3" s="26">
        <v>1</v>
      </c>
      <c r="E3" s="24">
        <v>20</v>
      </c>
      <c r="F3">
        <f>VLOOKUP(E3,映射表!B:C,2,FALSE)/4</f>
        <v>374.39200753266647</v>
      </c>
      <c r="G3" s="24">
        <v>10</v>
      </c>
      <c r="H3" s="24">
        <v>5</v>
      </c>
      <c r="I3" s="24">
        <v>1.5</v>
      </c>
      <c r="J3">
        <f>F3*G3*H3*I3</f>
        <v>28079.400564949985</v>
      </c>
      <c r="K3" s="6">
        <v>1</v>
      </c>
      <c r="L3">
        <f>J3/K3</f>
        <v>28079.400564949985</v>
      </c>
      <c r="M3" s="6">
        <f>INT(L3/1000)*1000</f>
        <v>28000</v>
      </c>
      <c r="N3">
        <f>A$10</f>
        <v>10000</v>
      </c>
      <c r="O3" s="6">
        <f>N3/K3</f>
        <v>10000</v>
      </c>
      <c r="P3">
        <f>O3/M3</f>
        <v>0.35714285714285715</v>
      </c>
      <c r="Q3" s="25">
        <v>280</v>
      </c>
      <c r="R3">
        <f>P3*Q3</f>
        <v>100</v>
      </c>
      <c r="S3" s="25">
        <f>INT(R3)</f>
        <v>100</v>
      </c>
      <c r="U3">
        <v>1</v>
      </c>
      <c r="V3">
        <f>M3</f>
        <v>28000</v>
      </c>
    </row>
    <row r="4" spans="1:22" x14ac:dyDescent="0.15">
      <c r="A4" t="s">
        <v>402</v>
      </c>
      <c r="D4" s="26">
        <v>2</v>
      </c>
      <c r="E4" s="24">
        <v>40</v>
      </c>
      <c r="F4">
        <f>VLOOKUP(E4,映射表!B:C,2,FALSE)/4</f>
        <v>3289.4888913174932</v>
      </c>
      <c r="G4" s="24">
        <v>10</v>
      </c>
      <c r="H4" s="24">
        <v>5</v>
      </c>
      <c r="I4" s="24">
        <v>1.5</v>
      </c>
      <c r="J4">
        <f>F4*G4*H4*I4</f>
        <v>246711.66684881196</v>
      </c>
      <c r="K4" s="6">
        <v>2</v>
      </c>
      <c r="L4">
        <f t="shared" ref="L4:L5" si="0">J4/K4</f>
        <v>123355.83342440598</v>
      </c>
      <c r="M4" s="6">
        <f t="shared" ref="M4:M5" si="1">INT(L4/1000)*1000</f>
        <v>123000</v>
      </c>
      <c r="N4">
        <f t="shared" ref="N4:N5" si="2">A$10</f>
        <v>10000</v>
      </c>
      <c r="O4" s="6">
        <f t="shared" ref="O4:O5" si="3">N4/K4</f>
        <v>5000</v>
      </c>
      <c r="P4">
        <f>O4/M4</f>
        <v>4.065040650406504E-2</v>
      </c>
      <c r="Q4" s="25">
        <v>1230</v>
      </c>
      <c r="R4">
        <f t="shared" ref="R4:R5" si="4">P4*Q4</f>
        <v>50</v>
      </c>
      <c r="S4" s="25">
        <f t="shared" ref="S4:S5" si="5">INT(R4)</f>
        <v>50</v>
      </c>
      <c r="U4">
        <v>2</v>
      </c>
      <c r="V4">
        <f t="shared" ref="V4:V5" si="6">M4</f>
        <v>123000</v>
      </c>
    </row>
    <row r="5" spans="1:22" x14ac:dyDescent="0.15">
      <c r="A5" s="6">
        <v>3</v>
      </c>
      <c r="D5" s="26">
        <v>3</v>
      </c>
      <c r="E5" s="24">
        <v>50</v>
      </c>
      <c r="F5">
        <f>VLOOKUP(E5,映射表!B:C,2,FALSE)/4</f>
        <v>11132.15253304008</v>
      </c>
      <c r="G5" s="24">
        <v>10</v>
      </c>
      <c r="H5" s="24">
        <v>5</v>
      </c>
      <c r="I5" s="24">
        <v>1.5</v>
      </c>
      <c r="J5">
        <f>F5*G5*H5*I5</f>
        <v>834911.43997800595</v>
      </c>
      <c r="K5" s="6">
        <v>3</v>
      </c>
      <c r="L5">
        <f t="shared" si="0"/>
        <v>278303.81332600198</v>
      </c>
      <c r="M5" s="6">
        <f t="shared" si="1"/>
        <v>278000</v>
      </c>
      <c r="N5">
        <f t="shared" si="2"/>
        <v>10000</v>
      </c>
      <c r="O5" s="6">
        <f t="shared" si="3"/>
        <v>3333.3333333333335</v>
      </c>
      <c r="P5">
        <f>O5/M5</f>
        <v>1.1990407673860911E-2</v>
      </c>
      <c r="Q5" s="25">
        <v>4200</v>
      </c>
      <c r="R5">
        <f t="shared" si="4"/>
        <v>50.359712230215827</v>
      </c>
      <c r="S5" s="25">
        <f t="shared" si="5"/>
        <v>50</v>
      </c>
      <c r="U5">
        <v>3</v>
      </c>
      <c r="V5">
        <f t="shared" si="6"/>
        <v>278000</v>
      </c>
    </row>
    <row r="6" spans="1:22" x14ac:dyDescent="0.15">
      <c r="A6" t="s">
        <v>404</v>
      </c>
    </row>
    <row r="7" spans="1:22" x14ac:dyDescent="0.15">
      <c r="A7" s="6">
        <v>3</v>
      </c>
    </row>
    <row r="9" spans="1:22" x14ac:dyDescent="0.15">
      <c r="A9" t="s">
        <v>405</v>
      </c>
    </row>
    <row r="10" spans="1:22" x14ac:dyDescent="0.15">
      <c r="A10" s="25">
        <f>A3/A5/A7</f>
        <v>10000</v>
      </c>
    </row>
    <row r="27" spans="18:18" x14ac:dyDescent="0.15">
      <c r="R27">
        <v>5787</v>
      </c>
    </row>
    <row r="29" spans="18:18" x14ac:dyDescent="0.15">
      <c r="R29">
        <f>R27/Q3*S3</f>
        <v>2066.7857142857147</v>
      </c>
    </row>
    <row r="36" spans="18:18" x14ac:dyDescent="0.15">
      <c r="R36">
        <v>5951</v>
      </c>
    </row>
    <row r="39" spans="18:18" x14ac:dyDescent="0.15">
      <c r="R39">
        <f>R36/Q4*S4</f>
        <v>241.91056910569105</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A4" sqref="A4:XFD6"/>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6000001</v>
      </c>
      <c r="B4" t="s">
        <v>381</v>
      </c>
      <c r="C4" s="9">
        <v>1</v>
      </c>
      <c r="D4" s="7" t="s">
        <v>190</v>
      </c>
      <c r="E4" s="7" t="s">
        <v>191</v>
      </c>
      <c r="F4" s="6">
        <f>VLOOKUP(A4,刷钱副本配置!A:C,2,FALSE)</f>
        <v>6000001</v>
      </c>
      <c r="G4" t="str">
        <f>_xlfn.IFNA(VLOOKUP($A4&amp;G$1,刷钱副本配置!$D:$E,2,FALSE),"")</f>
        <v/>
      </c>
      <c r="H4" t="str">
        <f>_xlfn.IFNA(VLOOKUP($A4&amp;H$1,刷钱副本配置!$D:$E,2,FALSE),"")</f>
        <v/>
      </c>
      <c r="I4" t="str">
        <f>_xlfn.IFNA(VLOOKUP($A4&amp;I$1,刷钱副本配置!$D:$E,2,FALSE),"")</f>
        <v/>
      </c>
      <c r="J4" t="str">
        <f>_xlfn.IFNA(VLOOKUP($A4&amp;J$1,刷钱副本配置!$D:$E,2,FALSE),"")</f>
        <v/>
      </c>
      <c r="K4" t="str">
        <f>_xlfn.IFNA(VLOOKUP($A4&amp;K$1,刷钱副本配置!$D:$E,2,FALSE),"")</f>
        <v>6000001:20:1</v>
      </c>
      <c r="L4" t="str">
        <f>_xlfn.IFNA(VLOOKUP($A4&amp;L$1,刷钱副本配置!$D:$E,2,FALSE),"")</f>
        <v/>
      </c>
      <c r="M4" t="str">
        <f>_xlfn.IFNA(VLOOKUP($A4&amp;M$1,刷钱副本配置!$D:$E,2,FALSE),"")</f>
        <v/>
      </c>
      <c r="N4" t="str">
        <f>_xlfn.IFNA(VLOOKUP($A4&amp;N$1,刷钱副本配置!$D:$E,2,FALSE),"")</f>
        <v/>
      </c>
      <c r="O4" t="str">
        <f>_xlfn.IFNA(VLOOKUP($A4&amp;O$1,刷钱副本配置!$D:$E,2,FALSE),"")</f>
        <v/>
      </c>
      <c r="P4" t="str">
        <f>_xlfn.IFNA(VLOOKUP($A4&amp;P$1,刷钱副本配置!$D:$E,2,FALSE),"")</f>
        <v/>
      </c>
      <c r="Q4" t="str">
        <f>_xlfn.IFNA(VLOOKUP($A4&amp;Q$1,刷钱副本配置!$D:$E,2,FALSE),"")</f>
        <v/>
      </c>
      <c r="R4" t="str">
        <f>_xlfn.IFNA(VLOOKUP($A4&amp;R$1,刷钱副本配置!$D:$E,2,FALSE),"")</f>
        <v/>
      </c>
      <c r="S4" t="str">
        <f>_xlfn.IFNA(VLOOKUP($A4&amp;S$1,刷钱副本配置!$D:$E,2,FALSE),"")</f>
        <v/>
      </c>
      <c r="T4" t="str">
        <f>_xlfn.IFNA(VLOOKUP($A4&amp;T$1,刷钱副本配置!$D:$E,2,FALSE),"")</f>
        <v/>
      </c>
      <c r="U4" t="str">
        <f>_xlfn.IFNA(VLOOKUP($A4&amp;U$1,刷钱副本配置!$D:$E,2,FALSE),"")</f>
        <v/>
      </c>
    </row>
    <row r="5" spans="1:21" x14ac:dyDescent="0.15">
      <c r="A5">
        <f>A4+1</f>
        <v>6000002</v>
      </c>
      <c r="B5" t="s">
        <v>382</v>
      </c>
      <c r="C5" s="7">
        <f>C4</f>
        <v>1</v>
      </c>
      <c r="D5" s="7" t="str">
        <f>D4</f>
        <v>fstage05</v>
      </c>
      <c r="E5" s="7" t="str">
        <f>E4</f>
        <v>04.plist</v>
      </c>
      <c r="F5" s="6">
        <f>VLOOKUP(A5,刷钱副本配置!A:C,2,FALSE)</f>
        <v>6000002</v>
      </c>
      <c r="G5" t="str">
        <f>_xlfn.IFNA(VLOOKUP($A5&amp;G$1,刷钱副本配置!$D:$E,2,FALSE),"")</f>
        <v/>
      </c>
      <c r="H5" t="str">
        <f>_xlfn.IFNA(VLOOKUP($A5&amp;H$1,刷钱副本配置!$D:$E,2,FALSE),"")</f>
        <v/>
      </c>
      <c r="I5" t="str">
        <f>_xlfn.IFNA(VLOOKUP($A5&amp;I$1,刷钱副本配置!$D:$E,2,FALSE),"")</f>
        <v/>
      </c>
      <c r="J5" t="str">
        <f>_xlfn.IFNA(VLOOKUP($A5&amp;J$1,刷钱副本配置!$D:$E,2,FALSE),"")</f>
        <v>6000002:40:1</v>
      </c>
      <c r="K5" t="str">
        <f>_xlfn.IFNA(VLOOKUP($A5&amp;K$1,刷钱副本配置!$D:$E,2,FALSE),"")</f>
        <v/>
      </c>
      <c r="L5" t="str">
        <f>_xlfn.IFNA(VLOOKUP($A5&amp;L$1,刷钱副本配置!$D:$E,2,FALSE),"")</f>
        <v>6000003:40:1</v>
      </c>
      <c r="M5" t="str">
        <f>_xlfn.IFNA(VLOOKUP($A5&amp;M$1,刷钱副本配置!$D:$E,2,FALSE),"")</f>
        <v/>
      </c>
      <c r="N5" t="str">
        <f>_xlfn.IFNA(VLOOKUP($A5&amp;N$1,刷钱副本配置!$D:$E,2,FALSE),"")</f>
        <v/>
      </c>
      <c r="O5" t="str">
        <f>_xlfn.IFNA(VLOOKUP($A5&amp;O$1,刷钱副本配置!$D:$E,2,FALSE),"")</f>
        <v/>
      </c>
      <c r="P5" t="str">
        <f>_xlfn.IFNA(VLOOKUP($A5&amp;P$1,刷钱副本配置!$D:$E,2,FALSE),"")</f>
        <v/>
      </c>
      <c r="Q5" t="str">
        <f>_xlfn.IFNA(VLOOKUP($A5&amp;Q$1,刷钱副本配置!$D:$E,2,FALSE),"")</f>
        <v/>
      </c>
      <c r="R5" t="str">
        <f>_xlfn.IFNA(VLOOKUP($A5&amp;R$1,刷钱副本配置!$D:$E,2,FALSE),"")</f>
        <v/>
      </c>
      <c r="S5" t="str">
        <f>_xlfn.IFNA(VLOOKUP($A5&amp;S$1,刷钱副本配置!$D:$E,2,FALSE),"")</f>
        <v/>
      </c>
      <c r="T5" t="str">
        <f>_xlfn.IFNA(VLOOKUP($A5&amp;T$1,刷钱副本配置!$D:$E,2,FALSE),"")</f>
        <v/>
      </c>
      <c r="U5" t="str">
        <f>_xlfn.IFNA(VLOOKUP($A5&amp;U$1,刷钱副本配置!$D:$E,2,FALSE),"")</f>
        <v/>
      </c>
    </row>
    <row r="6" spans="1:21" x14ac:dyDescent="0.15">
      <c r="A6">
        <f t="shared" ref="A6" si="0">A5+1</f>
        <v>6000003</v>
      </c>
      <c r="B6" t="s">
        <v>383</v>
      </c>
      <c r="C6" s="7">
        <f t="shared" ref="C6" si="1">C5</f>
        <v>1</v>
      </c>
      <c r="D6" s="7" t="str">
        <f t="shared" ref="D6" si="2">D5</f>
        <v>fstage05</v>
      </c>
      <c r="E6" s="7" t="str">
        <f t="shared" ref="E6" si="3">E5</f>
        <v>04.plist</v>
      </c>
      <c r="F6" s="6">
        <f>VLOOKUP(A6,刷钱副本配置!A:C,2,FALSE)</f>
        <v>6000004</v>
      </c>
      <c r="G6" t="str">
        <f>_xlfn.IFNA(VLOOKUP($A6&amp;G$1,刷钱副本配置!$D:$E,2,FALSE),"")</f>
        <v>6000004:50:1</v>
      </c>
      <c r="H6" t="str">
        <f>_xlfn.IFNA(VLOOKUP($A6&amp;H$1,刷钱副本配置!$D:$E,2,FALSE),"")</f>
        <v/>
      </c>
      <c r="I6" t="str">
        <f>_xlfn.IFNA(VLOOKUP($A6&amp;I$1,刷钱副本配置!$D:$E,2,FALSE),"")</f>
        <v>6000005:50:1</v>
      </c>
      <c r="J6" t="str">
        <f>_xlfn.IFNA(VLOOKUP($A6&amp;J$1,刷钱副本配置!$D:$E,2,FALSE),"")</f>
        <v/>
      </c>
      <c r="K6" t="str">
        <f>_xlfn.IFNA(VLOOKUP($A6&amp;K$1,刷钱副本配置!$D:$E,2,FALSE),"")</f>
        <v>6000006:50:1</v>
      </c>
      <c r="L6" t="str">
        <f>_xlfn.IFNA(VLOOKUP($A6&amp;L$1,刷钱副本配置!$D:$E,2,FALSE),"")</f>
        <v/>
      </c>
      <c r="M6" t="str">
        <f>_xlfn.IFNA(VLOOKUP($A6&amp;M$1,刷钱副本配置!$D:$E,2,FALSE),"")</f>
        <v/>
      </c>
      <c r="N6" t="str">
        <f>_xlfn.IFNA(VLOOKUP($A6&amp;N$1,刷钱副本配置!$D:$E,2,FALSE),"")</f>
        <v/>
      </c>
      <c r="O6" t="str">
        <f>_xlfn.IFNA(VLOOKUP($A6&amp;O$1,刷钱副本配置!$D:$E,2,FALSE),"")</f>
        <v/>
      </c>
      <c r="P6" t="str">
        <f>_xlfn.IFNA(VLOOKUP($A6&amp;P$1,刷钱副本配置!$D:$E,2,FALSE),"")</f>
        <v/>
      </c>
      <c r="Q6" t="str">
        <f>_xlfn.IFNA(VLOOKUP($A6&amp;Q$1,刷钱副本配置!$D:$E,2,FALSE),"")</f>
        <v/>
      </c>
      <c r="R6" t="str">
        <f>_xlfn.IFNA(VLOOKUP($A6&amp;R$1,刷钱副本配置!$D:$E,2,FALSE),"")</f>
        <v/>
      </c>
      <c r="S6" t="str">
        <f>_xlfn.IFNA(VLOOKUP($A6&amp;S$1,刷钱副本配置!$D:$E,2,FALSE),"")</f>
        <v/>
      </c>
      <c r="T6" t="str">
        <f>_xlfn.IFNA(VLOOKUP($A6&amp;T$1,刷钱副本配置!$D:$E,2,FALSE),"")</f>
        <v/>
      </c>
      <c r="U6" t="str">
        <f>_xlfn.IFNA(VLOOKUP($A6&amp;U$1,刷钱副本配置!$D:$E,2,FALSE),"")</f>
        <v/>
      </c>
    </row>
  </sheetData>
  <phoneticPr fontId="3"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A4" sqref="A4:XFD10"/>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6000001</v>
      </c>
      <c r="B4" s="1" t="str">
        <f>VLOOKUP(A4,刷钱副本配置!G:I,3,FALSE)</f>
        <v>宝箱怪</v>
      </c>
      <c r="C4" s="7"/>
      <c r="D4" s="6" t="str">
        <f>VLOOKUP(B4,怪物属性偏向!F:P,11,FALSE)</f>
        <v>m1009</v>
      </c>
      <c r="E4" s="9">
        <v>1</v>
      </c>
      <c r="F4" s="9">
        <v>0</v>
      </c>
      <c r="G4" s="7" t="s">
        <v>133</v>
      </c>
      <c r="H4" s="9">
        <v>122</v>
      </c>
      <c r="I4" s="9">
        <v>1</v>
      </c>
      <c r="J4" s="9">
        <v>7</v>
      </c>
      <c r="K4" s="9">
        <v>20</v>
      </c>
      <c r="L4" s="9">
        <v>1</v>
      </c>
      <c r="M4" s="9">
        <v>1</v>
      </c>
      <c r="N4" s="8" t="str">
        <f>IF(VLOOKUP(VLOOKUP($A4,刷钱副本配置!$O:$P,2,FALSE),怪物属性偏向!$E:$O,怪物属性偏向!J$1-1,FALSE)=0,"",VLOOKUP(VLOOKUP($A4,刷钱副本配置!$O:$P,2,FALSE),怪物属性偏向!$E:$O,怪物属性偏向!J$1-1,FALSE))</f>
        <v/>
      </c>
      <c r="O4" s="8" t="str">
        <f>IF(VLOOKUP(VLOOKUP($A4,刷钱副本配置!$O:$P,2,FALSE),怪物属性偏向!$E:$O,怪物属性偏向!K$1-1,FALSE)=0,"",VLOOKUP(VLOOKUP($A4,刷钱副本配置!$O:$P,2,FALSE),怪物属性偏向!$E:$O,怪物属性偏向!K$1-1,FALSE))</f>
        <v/>
      </c>
      <c r="P4" s="8" t="str">
        <f>IF(VLOOKUP(VLOOKUP($A4,刷钱副本配置!$O:$P,2,FALSE),怪物属性偏向!$E:$O,怪物属性偏向!L$1-1,FALSE)=0,"",VLOOKUP(VLOOKUP($A4,刷钱副本配置!$O:$P,2,FALSE),怪物属性偏向!$E:$O,怪物属性偏向!L$1-1,FALSE))</f>
        <v/>
      </c>
      <c r="Q4" s="8">
        <f>IF(VLOOKUP(VLOOKUP($A4,刷钱副本配置!$O:$P,2,FALSE),怪物属性偏向!$E:$O,怪物属性偏向!M$1-1,FALSE)=0,"",VLOOKUP(VLOOKUP($A4,刷钱副本配置!$O:$P,2,FALSE),怪物属性偏向!$E:$O,怪物属性偏向!M$1-1,FALSE))</f>
        <v>200005</v>
      </c>
      <c r="R4" s="8" t="str">
        <f>IF(VLOOKUP(VLOOKUP($A4,刷钱副本配置!$O:$P,2,FALSE),怪物属性偏向!$E:$O,怪物属性偏向!N$1-1,FALSE)=0,"",VLOOKUP(VLOOKUP($A4,刷钱副本配置!$O:$P,2,FALSE),怪物属性偏向!$E:$O,怪物属性偏向!N$1-1,FALSE))</f>
        <v/>
      </c>
      <c r="S4" s="8" t="str">
        <f>IF(VLOOKUP(VLOOKUP($A4,刷钱副本配置!$O:$P,2,FALSE),怪物属性偏向!$E:$O,怪物属性偏向!O$1-1,FALSE)=0,"",VLOOKUP(VLOOKUP($A4,刷钱副本配置!$O:$P,2,FALSE),怪物属性偏向!$E:$O,怪物属性偏向!O$1-1,FALSE))</f>
        <v/>
      </c>
    </row>
    <row r="5" spans="1:19" x14ac:dyDescent="0.15">
      <c r="A5" s="3">
        <f>A4+1</f>
        <v>6000002</v>
      </c>
      <c r="B5" s="1" t="str">
        <f>VLOOKUP(A5,刷钱副本配置!G:I,3,FALSE)</f>
        <v>黄金宝箱怪</v>
      </c>
      <c r="C5" s="7"/>
      <c r="D5" s="6" t="str">
        <f>VLOOKUP(B5,怪物属性偏向!F:P,11,FALSE)</f>
        <v>m1010</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t="str">
        <f>IF(VLOOKUP(VLOOKUP($A5,刷钱副本配置!$O:$P,2,FALSE),怪物属性偏向!$E:$O,怪物属性偏向!J$1-1,FALSE)=0,"",VLOOKUP(VLOOKUP($A5,刷钱副本配置!$O:$P,2,FALSE),怪物属性偏向!$E:$O,怪物属性偏向!J$1-1,FALSE))</f>
        <v/>
      </c>
      <c r="O5" s="8" t="str">
        <f>IF(VLOOKUP(VLOOKUP($A5,刷钱副本配置!$O:$P,2,FALSE),怪物属性偏向!$E:$O,怪物属性偏向!K$1-1,FALSE)=0,"",VLOOKUP(VLOOKUP($A5,刷钱副本配置!$O:$P,2,FALSE),怪物属性偏向!$E:$O,怪物属性偏向!K$1-1,FALSE))</f>
        <v/>
      </c>
      <c r="P5" s="8" t="str">
        <f>IF(VLOOKUP(VLOOKUP($A5,刷钱副本配置!$O:$P,2,FALSE),怪物属性偏向!$E:$O,怪物属性偏向!L$1-1,FALSE)=0,"",VLOOKUP(VLOOKUP($A5,刷钱副本配置!$O:$P,2,FALSE),怪物属性偏向!$E:$O,怪物属性偏向!L$1-1,FALSE))</f>
        <v/>
      </c>
      <c r="Q5" s="8">
        <f>IF(VLOOKUP(VLOOKUP($A5,刷钱副本配置!$O:$P,2,FALSE),怪物属性偏向!$E:$O,怪物属性偏向!M$1-1,FALSE)=0,"",VLOOKUP(VLOOKUP($A5,刷钱副本配置!$O:$P,2,FALSE),怪物属性偏向!$E:$O,怪物属性偏向!M$1-1,FALSE))</f>
        <v>200005</v>
      </c>
      <c r="R5" s="8" t="str">
        <f>IF(VLOOKUP(VLOOKUP($A5,刷钱副本配置!$O:$P,2,FALSE),怪物属性偏向!$E:$O,怪物属性偏向!N$1-1,FALSE)=0,"",VLOOKUP(VLOOKUP($A5,刷钱副本配置!$O:$P,2,FALSE),怪物属性偏向!$E:$O,怪物属性偏向!N$1-1,FALSE))</f>
        <v/>
      </c>
      <c r="S5" s="8" t="str">
        <f>IF(VLOOKUP(VLOOKUP($A5,刷钱副本配置!$O:$P,2,FALSE),怪物属性偏向!$E:$O,怪物属性偏向!O$1-1,FALSE)=0,"",VLOOKUP(VLOOKUP($A5,刷钱副本配置!$O:$P,2,FALSE),怪物属性偏向!$E:$O,怪物属性偏向!O$1-1,FALSE))</f>
        <v/>
      </c>
    </row>
    <row r="6" spans="1:19" x14ac:dyDescent="0.15">
      <c r="A6" s="3">
        <f t="shared" ref="A6:A9" si="1">A5+1</f>
        <v>6000003</v>
      </c>
      <c r="B6" s="1" t="str">
        <f>VLOOKUP(A6,刷钱副本配置!G:I,3,FALSE)</f>
        <v>黄金宝箱怪</v>
      </c>
      <c r="C6" s="7"/>
      <c r="D6" s="6" t="str">
        <f>VLOOKUP(B6,怪物属性偏向!F:P,11,FALSE)</f>
        <v>m1010</v>
      </c>
      <c r="E6" s="9">
        <f t="shared" ref="E6:E9" si="2">E5</f>
        <v>1</v>
      </c>
      <c r="F6" s="9">
        <f t="shared" ref="F6:F9" si="3">F5</f>
        <v>0</v>
      </c>
      <c r="G6" s="9" t="str">
        <f t="shared" ref="G6:G9" si="4">G5</f>
        <v>0,125</v>
      </c>
      <c r="H6" s="9">
        <f t="shared" ref="H6:H9" si="5">H5</f>
        <v>122</v>
      </c>
      <c r="I6" s="9">
        <f t="shared" ref="I6:I9" si="6">I5</f>
        <v>1</v>
      </c>
      <c r="J6" s="9">
        <f t="shared" ref="J6:J9" si="7">J5</f>
        <v>7</v>
      </c>
      <c r="K6" s="9">
        <f t="shared" ref="K6:K9" si="8">K5</f>
        <v>20</v>
      </c>
      <c r="L6" s="9">
        <f t="shared" ref="L6:L9" si="9">L5</f>
        <v>1</v>
      </c>
      <c r="M6" s="9">
        <f t="shared" ref="M6:M9" si="10">M5</f>
        <v>1</v>
      </c>
      <c r="N6" s="8" t="str">
        <f>IF(VLOOKUP(VLOOKUP($A6,刷钱副本配置!$O:$P,2,FALSE),怪物属性偏向!$E:$O,怪物属性偏向!J$1-1,FALSE)=0,"",VLOOKUP(VLOOKUP($A6,刷钱副本配置!$O:$P,2,FALSE),怪物属性偏向!$E:$O,怪物属性偏向!J$1-1,FALSE))</f>
        <v/>
      </c>
      <c r="O6" s="8" t="str">
        <f>IF(VLOOKUP(VLOOKUP($A6,刷钱副本配置!$O:$P,2,FALSE),怪物属性偏向!$E:$O,怪物属性偏向!K$1-1,FALSE)=0,"",VLOOKUP(VLOOKUP($A6,刷钱副本配置!$O:$P,2,FALSE),怪物属性偏向!$E:$O,怪物属性偏向!K$1-1,FALSE))</f>
        <v/>
      </c>
      <c r="P6" s="8" t="str">
        <f>IF(VLOOKUP(VLOOKUP($A6,刷钱副本配置!$O:$P,2,FALSE),怪物属性偏向!$E:$O,怪物属性偏向!L$1-1,FALSE)=0,"",VLOOKUP(VLOOKUP($A6,刷钱副本配置!$O:$P,2,FALSE),怪物属性偏向!$E:$O,怪物属性偏向!L$1-1,FALSE))</f>
        <v/>
      </c>
      <c r="Q6" s="8">
        <f>IF(VLOOKUP(VLOOKUP($A6,刷钱副本配置!$O:$P,2,FALSE),怪物属性偏向!$E:$O,怪物属性偏向!M$1-1,FALSE)=0,"",VLOOKUP(VLOOKUP($A6,刷钱副本配置!$O:$P,2,FALSE),怪物属性偏向!$E:$O,怪物属性偏向!M$1-1,FALSE))</f>
        <v>200005</v>
      </c>
      <c r="R6" s="8" t="str">
        <f>IF(VLOOKUP(VLOOKUP($A6,刷钱副本配置!$O:$P,2,FALSE),怪物属性偏向!$E:$O,怪物属性偏向!N$1-1,FALSE)=0,"",VLOOKUP(VLOOKUP($A6,刷钱副本配置!$O:$P,2,FALSE),怪物属性偏向!$E:$O,怪物属性偏向!N$1-1,FALSE))</f>
        <v/>
      </c>
      <c r="S6" s="8" t="str">
        <f>IF(VLOOKUP(VLOOKUP($A6,刷钱副本配置!$O:$P,2,FALSE),怪物属性偏向!$E:$O,怪物属性偏向!O$1-1,FALSE)=0,"",VLOOKUP(VLOOKUP($A6,刷钱副本配置!$O:$P,2,FALSE),怪物属性偏向!$E:$O,怪物属性偏向!O$1-1,FALSE))</f>
        <v/>
      </c>
    </row>
    <row r="7" spans="1:19" x14ac:dyDescent="0.15">
      <c r="A7" s="3">
        <f t="shared" si="1"/>
        <v>6000004</v>
      </c>
      <c r="B7" s="1" t="str">
        <f>VLOOKUP(A7,刷钱副本配置!G:I,3,FALSE)</f>
        <v>黄金宝箱怪</v>
      </c>
      <c r="C7" s="7"/>
      <c r="D7" s="6" t="str">
        <f>VLOOKUP(B7,怪物属性偏向!F:P,11,FALSE)</f>
        <v>m1010</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t="str">
        <f>IF(VLOOKUP(VLOOKUP($A7,刷钱副本配置!$O:$P,2,FALSE),怪物属性偏向!$E:$O,怪物属性偏向!J$1-1,FALSE)=0,"",VLOOKUP(VLOOKUP($A7,刷钱副本配置!$O:$P,2,FALSE),怪物属性偏向!$E:$O,怪物属性偏向!J$1-1,FALSE))</f>
        <v/>
      </c>
      <c r="O7" s="8" t="str">
        <f>IF(VLOOKUP(VLOOKUP($A7,刷钱副本配置!$O:$P,2,FALSE),怪物属性偏向!$E:$O,怪物属性偏向!K$1-1,FALSE)=0,"",VLOOKUP(VLOOKUP($A7,刷钱副本配置!$O:$P,2,FALSE),怪物属性偏向!$E:$O,怪物属性偏向!K$1-1,FALSE))</f>
        <v/>
      </c>
      <c r="P7" s="8" t="str">
        <f>IF(VLOOKUP(VLOOKUP($A7,刷钱副本配置!$O:$P,2,FALSE),怪物属性偏向!$E:$O,怪物属性偏向!L$1-1,FALSE)=0,"",VLOOKUP(VLOOKUP($A7,刷钱副本配置!$O:$P,2,FALSE),怪物属性偏向!$E:$O,怪物属性偏向!L$1-1,FALSE))</f>
        <v/>
      </c>
      <c r="Q7" s="8">
        <f>IF(VLOOKUP(VLOOKUP($A7,刷钱副本配置!$O:$P,2,FALSE),怪物属性偏向!$E:$O,怪物属性偏向!M$1-1,FALSE)=0,"",VLOOKUP(VLOOKUP($A7,刷钱副本配置!$O:$P,2,FALSE),怪物属性偏向!$E:$O,怪物属性偏向!M$1-1,FALSE))</f>
        <v>200005</v>
      </c>
      <c r="R7" s="8" t="str">
        <f>IF(VLOOKUP(VLOOKUP($A7,刷钱副本配置!$O:$P,2,FALSE),怪物属性偏向!$E:$O,怪物属性偏向!N$1-1,FALSE)=0,"",VLOOKUP(VLOOKUP($A7,刷钱副本配置!$O:$P,2,FALSE),怪物属性偏向!$E:$O,怪物属性偏向!N$1-1,FALSE))</f>
        <v/>
      </c>
      <c r="S7" s="8" t="str">
        <f>IF(VLOOKUP(VLOOKUP($A7,刷钱副本配置!$O:$P,2,FALSE),怪物属性偏向!$E:$O,怪物属性偏向!O$1-1,FALSE)=0,"",VLOOKUP(VLOOKUP($A7,刷钱副本配置!$O:$P,2,FALSE),怪物属性偏向!$E:$O,怪物属性偏向!O$1-1,FALSE))</f>
        <v/>
      </c>
    </row>
    <row r="8" spans="1:19" x14ac:dyDescent="0.15">
      <c r="A8" s="3">
        <f t="shared" si="1"/>
        <v>6000005</v>
      </c>
      <c r="B8" s="1" t="str">
        <f>VLOOKUP(A8,刷钱副本配置!G:I,3,FALSE)</f>
        <v>黄金宝箱怪</v>
      </c>
      <c r="C8" s="7"/>
      <c r="D8" s="6" t="str">
        <f>VLOOKUP(B8,怪物属性偏向!F:P,11,FALSE)</f>
        <v>m1010</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t="str">
        <f>IF(VLOOKUP(VLOOKUP($A8,刷钱副本配置!$O:$P,2,FALSE),怪物属性偏向!$E:$O,怪物属性偏向!J$1-1,FALSE)=0,"",VLOOKUP(VLOOKUP($A8,刷钱副本配置!$O:$P,2,FALSE),怪物属性偏向!$E:$O,怪物属性偏向!J$1-1,FALSE))</f>
        <v/>
      </c>
      <c r="O8" s="8" t="str">
        <f>IF(VLOOKUP(VLOOKUP($A8,刷钱副本配置!$O:$P,2,FALSE),怪物属性偏向!$E:$O,怪物属性偏向!K$1-1,FALSE)=0,"",VLOOKUP(VLOOKUP($A8,刷钱副本配置!$O:$P,2,FALSE),怪物属性偏向!$E:$O,怪物属性偏向!K$1-1,FALSE))</f>
        <v/>
      </c>
      <c r="P8" s="8" t="str">
        <f>IF(VLOOKUP(VLOOKUP($A8,刷钱副本配置!$O:$P,2,FALSE),怪物属性偏向!$E:$O,怪物属性偏向!L$1-1,FALSE)=0,"",VLOOKUP(VLOOKUP($A8,刷钱副本配置!$O:$P,2,FALSE),怪物属性偏向!$E:$O,怪物属性偏向!L$1-1,FALSE))</f>
        <v/>
      </c>
      <c r="Q8" s="8">
        <f>IF(VLOOKUP(VLOOKUP($A8,刷钱副本配置!$O:$P,2,FALSE),怪物属性偏向!$E:$O,怪物属性偏向!M$1-1,FALSE)=0,"",VLOOKUP(VLOOKUP($A8,刷钱副本配置!$O:$P,2,FALSE),怪物属性偏向!$E:$O,怪物属性偏向!M$1-1,FALSE))</f>
        <v>200005</v>
      </c>
      <c r="R8" s="8" t="str">
        <f>IF(VLOOKUP(VLOOKUP($A8,刷钱副本配置!$O:$P,2,FALSE),怪物属性偏向!$E:$O,怪物属性偏向!N$1-1,FALSE)=0,"",VLOOKUP(VLOOKUP($A8,刷钱副本配置!$O:$P,2,FALSE),怪物属性偏向!$E:$O,怪物属性偏向!N$1-1,FALSE))</f>
        <v/>
      </c>
      <c r="S8" s="8" t="str">
        <f>IF(VLOOKUP(VLOOKUP($A8,刷钱副本配置!$O:$P,2,FALSE),怪物属性偏向!$E:$O,怪物属性偏向!O$1-1,FALSE)=0,"",VLOOKUP(VLOOKUP($A8,刷钱副本配置!$O:$P,2,FALSE),怪物属性偏向!$E:$O,怪物属性偏向!O$1-1,FALSE))</f>
        <v/>
      </c>
    </row>
    <row r="9" spans="1:19" x14ac:dyDescent="0.15">
      <c r="A9" s="3">
        <f t="shared" si="1"/>
        <v>6000006</v>
      </c>
      <c r="B9" s="1" t="str">
        <f>VLOOKUP(A9,刷钱副本配置!G:I,3,FALSE)</f>
        <v>黄金宝箱怪</v>
      </c>
      <c r="C9" s="7"/>
      <c r="D9" s="6" t="str">
        <f>VLOOKUP(B9,怪物属性偏向!F:P,11,FALSE)</f>
        <v>m1010</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t="str">
        <f>IF(VLOOKUP(VLOOKUP($A9,刷钱副本配置!$O:$P,2,FALSE),怪物属性偏向!$E:$O,怪物属性偏向!J$1-1,FALSE)=0,"",VLOOKUP(VLOOKUP($A9,刷钱副本配置!$O:$P,2,FALSE),怪物属性偏向!$E:$O,怪物属性偏向!J$1-1,FALSE))</f>
        <v/>
      </c>
      <c r="O9" s="8" t="str">
        <f>IF(VLOOKUP(VLOOKUP($A9,刷钱副本配置!$O:$P,2,FALSE),怪物属性偏向!$E:$O,怪物属性偏向!K$1-1,FALSE)=0,"",VLOOKUP(VLOOKUP($A9,刷钱副本配置!$O:$P,2,FALSE),怪物属性偏向!$E:$O,怪物属性偏向!K$1-1,FALSE))</f>
        <v/>
      </c>
      <c r="P9" s="8" t="str">
        <f>IF(VLOOKUP(VLOOKUP($A9,刷钱副本配置!$O:$P,2,FALSE),怪物属性偏向!$E:$O,怪物属性偏向!L$1-1,FALSE)=0,"",VLOOKUP(VLOOKUP($A9,刷钱副本配置!$O:$P,2,FALSE),怪物属性偏向!$E:$O,怪物属性偏向!L$1-1,FALSE))</f>
        <v/>
      </c>
      <c r="Q9" s="8">
        <f>IF(VLOOKUP(VLOOKUP($A9,刷钱副本配置!$O:$P,2,FALSE),怪物属性偏向!$E:$O,怪物属性偏向!M$1-1,FALSE)=0,"",VLOOKUP(VLOOKUP($A9,刷钱副本配置!$O:$P,2,FALSE),怪物属性偏向!$E:$O,怪物属性偏向!M$1-1,FALSE))</f>
        <v>200005</v>
      </c>
      <c r="R9" s="8" t="str">
        <f>IF(VLOOKUP(VLOOKUP($A9,刷钱副本配置!$O:$P,2,FALSE),怪物属性偏向!$E:$O,怪物属性偏向!N$1-1,FALSE)=0,"",VLOOKUP(VLOOKUP($A9,刷钱副本配置!$O:$P,2,FALSE),怪物属性偏向!$E:$O,怪物属性偏向!N$1-1,FALSE))</f>
        <v/>
      </c>
      <c r="S9" s="8" t="str">
        <f>IF(VLOOKUP(VLOOKUP($A9,刷钱副本配置!$O:$P,2,FALSE),怪物属性偏向!$E:$O,怪物属性偏向!O$1-1,FALSE)=0,"",VLOOKUP(VLOOKUP($A9,刷钱副本配置!$O:$P,2,FALSE),怪物属性偏向!$E:$O,怪物属性偏向!O$1-1,FALSE))</f>
        <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7"/>
  <sheetViews>
    <sheetView workbookViewId="0">
      <selection activeCell="A5" sqref="A5:XFD10"/>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6000001</v>
      </c>
      <c r="B5" s="4">
        <v>0</v>
      </c>
      <c r="C5" s="4">
        <v>0</v>
      </c>
      <c r="D5" s="4">
        <v>0</v>
      </c>
      <c r="E5" s="4">
        <v>0</v>
      </c>
      <c r="F5" s="4">
        <f>VLOOKUP(Z5,刷钱副本配置!H:N,6,FALSE)</f>
        <v>28000</v>
      </c>
      <c r="G5" s="4">
        <f>VLOOKUP(Z5,刷钱副本配置!H:N,4,FALSE)</f>
        <v>1497</v>
      </c>
      <c r="H5" s="4">
        <v>0</v>
      </c>
      <c r="I5" s="4">
        <f>VLOOKUP(Z5,刷钱副本配置!H:N,5,FALSE)</f>
        <v>0</v>
      </c>
      <c r="J5" s="4">
        <f>VLOOKUP(Z5,刷钱副本配置!H:N,7,FALSE)</f>
        <v>0</v>
      </c>
      <c r="K5" s="4">
        <v>100</v>
      </c>
      <c r="L5" s="4">
        <v>0</v>
      </c>
      <c r="M5" s="4">
        <v>0</v>
      </c>
      <c r="N5" s="4">
        <v>95</v>
      </c>
      <c r="O5" s="4">
        <v>0</v>
      </c>
      <c r="P5" s="4">
        <v>0</v>
      </c>
      <c r="Q5" s="4">
        <v>0</v>
      </c>
      <c r="R5" s="4">
        <v>0</v>
      </c>
      <c r="S5" s="4">
        <v>0</v>
      </c>
      <c r="T5" s="4">
        <v>0</v>
      </c>
      <c r="U5" s="4">
        <v>0</v>
      </c>
      <c r="V5" s="4">
        <v>0</v>
      </c>
      <c r="W5" s="4">
        <f>VLOOKUP(Z5,刷钱副本配置!F:G,2,FALSE)</f>
        <v>6000001</v>
      </c>
      <c r="X5" s="4">
        <f>VLOOKUP(Z5,刷钱副本配置!H:J,3,FALSE)</f>
        <v>20</v>
      </c>
      <c r="Y5" t="str">
        <f>VLOOKUP(Z5,刷钱副本配置!H:I,2,FALSE)</f>
        <v>宝箱怪</v>
      </c>
      <c r="Z5">
        <v>1</v>
      </c>
    </row>
    <row r="6" spans="1:26" x14ac:dyDescent="0.15">
      <c r="A6" s="4">
        <f t="shared" ref="A6:A7" si="0">W6</f>
        <v>6000002</v>
      </c>
      <c r="B6" s="4">
        <f>B5</f>
        <v>0</v>
      </c>
      <c r="C6" s="4">
        <f t="shared" ref="C6:E6" si="1">C5</f>
        <v>0</v>
      </c>
      <c r="D6" s="4">
        <f t="shared" si="1"/>
        <v>0</v>
      </c>
      <c r="E6" s="4">
        <f t="shared" si="1"/>
        <v>0</v>
      </c>
      <c r="F6" s="4">
        <f>VLOOKUP(Z6,刷钱副本配置!H:N,6,FALSE)</f>
        <v>123000</v>
      </c>
      <c r="G6" s="4">
        <f>VLOOKUP(Z6,刷钱副本配置!H:N,4,FALSE)</f>
        <v>13157</v>
      </c>
      <c r="H6" s="4">
        <f>H5</f>
        <v>0</v>
      </c>
      <c r="I6" s="4">
        <f>VLOOKUP(Z6,刷钱副本配置!H:N,5,FALSE)</f>
        <v>0</v>
      </c>
      <c r="J6" s="4">
        <f>VLOOKUP(Z6,刷钱副本配置!H:N,7,FALSE)</f>
        <v>0</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VLOOKUP(Z6,刷钱副本配置!F:G,2,FALSE)</f>
        <v>6000002</v>
      </c>
      <c r="X6" s="4">
        <f>VLOOKUP(Z6,刷钱副本配置!H:J,3,FALSE)</f>
        <v>40</v>
      </c>
      <c r="Y6" t="str">
        <f>VLOOKUP(Z6,刷钱副本配置!H:I,2,FALSE)</f>
        <v>黄金宝箱怪</v>
      </c>
      <c r="Z6">
        <f>Z5+1</f>
        <v>2</v>
      </c>
    </row>
    <row r="7" spans="1:26" x14ac:dyDescent="0.15">
      <c r="A7" s="4">
        <f t="shared" si="0"/>
        <v>6000003</v>
      </c>
      <c r="B7" s="4">
        <f t="shared" ref="B7:B10" si="3">B6</f>
        <v>0</v>
      </c>
      <c r="C7" s="4">
        <f t="shared" ref="C7:C10" si="4">C6</f>
        <v>0</v>
      </c>
      <c r="D7" s="4">
        <f t="shared" ref="D7:D10" si="5">D6</f>
        <v>0</v>
      </c>
      <c r="E7" s="4">
        <f t="shared" ref="E7:E10" si="6">E6</f>
        <v>0</v>
      </c>
      <c r="F7" s="4">
        <f>VLOOKUP(Z7,刷钱副本配置!H:N,6,FALSE)</f>
        <v>123000</v>
      </c>
      <c r="G7" s="4">
        <f>VLOOKUP(Z7,刷钱副本配置!H:N,4,FALSE)</f>
        <v>13157</v>
      </c>
      <c r="H7" s="4">
        <f t="shared" ref="H7:H10" si="7">H6</f>
        <v>0</v>
      </c>
      <c r="I7" s="4">
        <f>VLOOKUP(Z7,刷钱副本配置!H:N,5,FALSE)</f>
        <v>0</v>
      </c>
      <c r="J7" s="4">
        <f>VLOOKUP(Z7,刷钱副本配置!H:N,7,FALSE)</f>
        <v>0</v>
      </c>
      <c r="K7" s="4">
        <f t="shared" ref="K7:K10" si="8">K6</f>
        <v>100</v>
      </c>
      <c r="L7" s="4">
        <f t="shared" ref="L7:L10" si="9">L6</f>
        <v>0</v>
      </c>
      <c r="M7" s="4">
        <f t="shared" ref="M7:M10" si="10">M6</f>
        <v>0</v>
      </c>
      <c r="N7" s="4">
        <f t="shared" ref="N7:N10" si="11">N6</f>
        <v>95</v>
      </c>
      <c r="O7" s="4">
        <f t="shared" ref="O7:O10" si="12">O6</f>
        <v>0</v>
      </c>
      <c r="P7" s="4">
        <f t="shared" ref="P7:P10" si="13">P6</f>
        <v>0</v>
      </c>
      <c r="Q7" s="4">
        <f t="shared" ref="Q7:Q10" si="14">Q6</f>
        <v>0</v>
      </c>
      <c r="R7" s="4">
        <f t="shared" ref="R7:R10" si="15">R6</f>
        <v>0</v>
      </c>
      <c r="S7" s="4">
        <f t="shared" ref="S7:S10" si="16">S6</f>
        <v>0</v>
      </c>
      <c r="T7" s="4">
        <f t="shared" ref="T7:T10" si="17">T6</f>
        <v>0</v>
      </c>
      <c r="U7" s="4">
        <f t="shared" ref="U7:U10" si="18">U6</f>
        <v>0</v>
      </c>
      <c r="V7" s="4">
        <f t="shared" ref="V7:V10" si="19">V6</f>
        <v>0</v>
      </c>
      <c r="W7" s="4">
        <f>VLOOKUP(Z7,刷钱副本配置!F:G,2,FALSE)</f>
        <v>6000003</v>
      </c>
      <c r="X7" s="4">
        <f>VLOOKUP(Z7,刷钱副本配置!H:J,3,FALSE)</f>
        <v>40</v>
      </c>
      <c r="Y7" t="str">
        <f>VLOOKUP(Z7,刷钱副本配置!H:I,2,FALSE)</f>
        <v>黄金宝箱怪</v>
      </c>
      <c r="Z7">
        <f t="shared" ref="Z7:Z10" si="20">Z6+1</f>
        <v>3</v>
      </c>
    </row>
    <row r="8" spans="1:26" x14ac:dyDescent="0.15">
      <c r="A8" s="4">
        <f t="shared" ref="A8:A10" si="21">W8</f>
        <v>6000004</v>
      </c>
      <c r="B8" s="4">
        <f t="shared" si="3"/>
        <v>0</v>
      </c>
      <c r="C8" s="4">
        <f t="shared" si="4"/>
        <v>0</v>
      </c>
      <c r="D8" s="4">
        <f t="shared" si="5"/>
        <v>0</v>
      </c>
      <c r="E8" s="4">
        <f t="shared" si="6"/>
        <v>0</v>
      </c>
      <c r="F8" s="4">
        <f>VLOOKUP(Z8,刷钱副本配置!H:N,6,FALSE)</f>
        <v>278000</v>
      </c>
      <c r="G8" s="4">
        <f>VLOOKUP(Z8,刷钱副本配置!H:N,4,FALSE)</f>
        <v>44528</v>
      </c>
      <c r="H8" s="4">
        <f t="shared" si="7"/>
        <v>0</v>
      </c>
      <c r="I8" s="4">
        <f>VLOOKUP(Z8,刷钱副本配置!H:N,5,FALSE)</f>
        <v>0</v>
      </c>
      <c r="J8" s="4">
        <f>VLOOKUP(Z8,刷钱副本配置!H:N,7,FALSE)</f>
        <v>0</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VLOOKUP(Z8,刷钱副本配置!F:G,2,FALSE)</f>
        <v>6000004</v>
      </c>
      <c r="X8" s="4">
        <f>VLOOKUP(Z8,刷钱副本配置!H:J,3,FALSE)</f>
        <v>50</v>
      </c>
      <c r="Y8" t="str">
        <f>VLOOKUP(Z8,刷钱副本配置!H:I,2,FALSE)</f>
        <v>黄金宝箱怪</v>
      </c>
      <c r="Z8">
        <f t="shared" si="20"/>
        <v>4</v>
      </c>
    </row>
    <row r="9" spans="1:26" x14ac:dyDescent="0.15">
      <c r="A9" s="4">
        <f t="shared" si="21"/>
        <v>6000005</v>
      </c>
      <c r="B9" s="4">
        <f t="shared" si="3"/>
        <v>0</v>
      </c>
      <c r="C9" s="4">
        <f t="shared" si="4"/>
        <v>0</v>
      </c>
      <c r="D9" s="4">
        <f t="shared" si="5"/>
        <v>0</v>
      </c>
      <c r="E9" s="4">
        <f t="shared" si="6"/>
        <v>0</v>
      </c>
      <c r="F9" s="4">
        <f>VLOOKUP(Z9,刷钱副本配置!H:N,6,FALSE)</f>
        <v>278000</v>
      </c>
      <c r="G9" s="4">
        <f>VLOOKUP(Z9,刷钱副本配置!H:N,4,FALSE)</f>
        <v>44528</v>
      </c>
      <c r="H9" s="4">
        <f t="shared" si="7"/>
        <v>0</v>
      </c>
      <c r="I9" s="4">
        <f>VLOOKUP(Z9,刷钱副本配置!H:N,5,FALSE)</f>
        <v>0</v>
      </c>
      <c r="J9" s="4">
        <f>VLOOKUP(Z9,刷钱副本配置!H:N,7,FALSE)</f>
        <v>0</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VLOOKUP(Z9,刷钱副本配置!F:G,2,FALSE)</f>
        <v>6000005</v>
      </c>
      <c r="X9" s="4">
        <f>VLOOKUP(Z9,刷钱副本配置!H:J,3,FALSE)</f>
        <v>50</v>
      </c>
      <c r="Y9" t="str">
        <f>VLOOKUP(Z9,刷钱副本配置!H:I,2,FALSE)</f>
        <v>黄金宝箱怪</v>
      </c>
      <c r="Z9">
        <f t="shared" si="20"/>
        <v>5</v>
      </c>
    </row>
    <row r="10" spans="1:26" x14ac:dyDescent="0.15">
      <c r="A10" s="4">
        <f t="shared" si="21"/>
        <v>6000006</v>
      </c>
      <c r="B10" s="4">
        <f t="shared" si="3"/>
        <v>0</v>
      </c>
      <c r="C10" s="4">
        <f t="shared" si="4"/>
        <v>0</v>
      </c>
      <c r="D10" s="4">
        <f t="shared" si="5"/>
        <v>0</v>
      </c>
      <c r="E10" s="4">
        <f t="shared" si="6"/>
        <v>0</v>
      </c>
      <c r="F10" s="4">
        <f>VLOOKUP(Z10,刷钱副本配置!H:N,6,FALSE)</f>
        <v>278000</v>
      </c>
      <c r="G10" s="4">
        <f>VLOOKUP(Z10,刷钱副本配置!H:N,4,FALSE)</f>
        <v>44528</v>
      </c>
      <c r="H10" s="4">
        <f t="shared" si="7"/>
        <v>0</v>
      </c>
      <c r="I10" s="4">
        <f>VLOOKUP(Z10,刷钱副本配置!H:N,5,FALSE)</f>
        <v>0</v>
      </c>
      <c r="J10" s="4">
        <f>VLOOKUP(Z10,刷钱副本配置!H:N,7,FALSE)</f>
        <v>0</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VLOOKUP(Z10,刷钱副本配置!F:G,2,FALSE)</f>
        <v>6000006</v>
      </c>
      <c r="X10" s="4">
        <f>VLOOKUP(Z10,刷钱副本配置!H:J,3,FALSE)</f>
        <v>50</v>
      </c>
      <c r="Y10" t="str">
        <f>VLOOKUP(Z10,刷钱副本配置!H:I,2,FALSE)</f>
        <v>黄金宝箱怪</v>
      </c>
      <c r="Z10">
        <f t="shared" si="20"/>
        <v>6</v>
      </c>
    </row>
    <row r="11" spans="1:26" x14ac:dyDescent="0.15">
      <c r="A11" s="4"/>
      <c r="B11" s="4"/>
      <c r="C11" s="4"/>
      <c r="D11" s="4"/>
      <c r="E11" s="4"/>
      <c r="F11" s="4"/>
      <c r="G11" s="4"/>
      <c r="H11" s="4"/>
      <c r="I11" s="4"/>
      <c r="J11" s="4"/>
      <c r="K11" s="4"/>
      <c r="L11" s="4"/>
      <c r="M11" s="4"/>
      <c r="N11" s="4"/>
      <c r="O11" s="4"/>
      <c r="P11" s="4"/>
      <c r="Q11" s="4"/>
      <c r="R11" s="4"/>
      <c r="S11" s="4"/>
      <c r="T11" s="4"/>
      <c r="U11" s="4"/>
      <c r="V11" s="4"/>
      <c r="W11" s="4"/>
      <c r="X11" s="4"/>
    </row>
    <row r="12" spans="1:26" x14ac:dyDescent="0.15">
      <c r="A12" s="4"/>
      <c r="B12" s="4"/>
      <c r="C12" s="4"/>
      <c r="D12" s="4"/>
      <c r="E12" s="4"/>
      <c r="F12" s="4"/>
      <c r="G12" s="4"/>
      <c r="H12" s="4"/>
      <c r="I12" s="4"/>
      <c r="J12" s="4"/>
      <c r="K12" s="4"/>
      <c r="L12" s="4"/>
      <c r="M12" s="4"/>
      <c r="N12" s="4"/>
      <c r="O12" s="4"/>
      <c r="P12" s="4"/>
      <c r="Q12" s="4"/>
      <c r="R12" s="4"/>
      <c r="S12" s="4"/>
      <c r="T12" s="4"/>
      <c r="U12" s="4"/>
      <c r="V12" s="4"/>
      <c r="W12" s="4"/>
      <c r="X12" s="4"/>
    </row>
    <row r="13" spans="1:26" x14ac:dyDescent="0.15">
      <c r="A13" s="4"/>
      <c r="B13" s="4"/>
      <c r="C13" s="4"/>
      <c r="D13" s="4"/>
      <c r="E13" s="4"/>
      <c r="F13" s="4"/>
      <c r="G13" s="4"/>
      <c r="H13" s="4"/>
      <c r="I13" s="4"/>
      <c r="J13" s="4"/>
      <c r="K13" s="4"/>
      <c r="L13" s="4"/>
      <c r="M13" s="4"/>
      <c r="N13" s="4"/>
      <c r="O13" s="4"/>
      <c r="P13" s="4"/>
      <c r="Q13" s="4"/>
      <c r="R13" s="4"/>
      <c r="S13" s="4"/>
      <c r="T13" s="4"/>
      <c r="U13" s="4"/>
      <c r="V13" s="4"/>
      <c r="W13" s="4"/>
      <c r="X13" s="4"/>
    </row>
    <row r="14" spans="1:26" x14ac:dyDescent="0.15">
      <c r="A14" s="4"/>
      <c r="B14" s="4"/>
      <c r="C14" s="4"/>
      <c r="D14" s="4"/>
      <c r="E14" s="4"/>
      <c r="F14" s="4"/>
      <c r="G14" s="4"/>
      <c r="H14" s="4"/>
      <c r="I14" s="4"/>
      <c r="J14" s="4"/>
      <c r="K14" s="4"/>
      <c r="L14" s="4"/>
      <c r="M14" s="4"/>
      <c r="N14" s="4"/>
      <c r="O14" s="4"/>
      <c r="P14" s="4"/>
      <c r="Q14" s="4"/>
      <c r="R14" s="4"/>
      <c r="S14" s="4"/>
      <c r="T14" s="4"/>
      <c r="U14" s="4"/>
      <c r="V14" s="4"/>
      <c r="W14" s="4"/>
      <c r="X14" s="4"/>
    </row>
    <row r="15" spans="1:26" x14ac:dyDescent="0.15">
      <c r="A15" s="4"/>
      <c r="B15" s="4"/>
      <c r="C15" s="4"/>
      <c r="D15" s="4"/>
      <c r="E15" s="4"/>
      <c r="F15" s="4"/>
      <c r="G15" s="4"/>
      <c r="H15" s="4"/>
      <c r="I15" s="4"/>
      <c r="J15" s="4"/>
      <c r="K15" s="4"/>
      <c r="L15" s="4"/>
      <c r="M15" s="4"/>
      <c r="N15" s="4"/>
      <c r="O15" s="4"/>
      <c r="P15" s="4"/>
      <c r="Q15" s="4"/>
      <c r="R15" s="4"/>
      <c r="S15" s="4"/>
      <c r="T15" s="4"/>
      <c r="U15" s="4"/>
      <c r="V15" s="4"/>
      <c r="W15" s="4"/>
      <c r="X15" s="4"/>
    </row>
    <row r="16" spans="1:26" x14ac:dyDescent="0.15">
      <c r="A16" s="4"/>
      <c r="B16" s="4"/>
      <c r="C16" s="4"/>
      <c r="D16" s="4"/>
      <c r="E16" s="4"/>
      <c r="F16" s="4"/>
      <c r="G16" s="4"/>
      <c r="H16" s="4"/>
      <c r="I16" s="4"/>
      <c r="J16" s="4"/>
      <c r="K16" s="4"/>
      <c r="L16" s="4"/>
      <c r="M16" s="4"/>
      <c r="N16" s="4"/>
      <c r="O16" s="4"/>
      <c r="P16" s="4"/>
      <c r="Q16" s="4"/>
      <c r="R16" s="4"/>
      <c r="S16" s="4"/>
      <c r="T16" s="4"/>
      <c r="U16" s="4"/>
      <c r="V16" s="4"/>
      <c r="W16" s="4"/>
      <c r="X16" s="4"/>
    </row>
    <row r="17" spans="1:24" x14ac:dyDescent="0.15">
      <c r="A17" s="4"/>
      <c r="B17" s="4"/>
      <c r="C17" s="4"/>
      <c r="D17" s="4"/>
      <c r="E17" s="4"/>
      <c r="F17" s="4"/>
      <c r="G17" s="4"/>
      <c r="H17" s="4"/>
      <c r="I17" s="4"/>
      <c r="J17" s="4"/>
      <c r="K17" s="4"/>
      <c r="L17" s="4"/>
      <c r="M17" s="4"/>
      <c r="N17" s="4"/>
      <c r="O17" s="4"/>
      <c r="P17" s="4"/>
      <c r="Q17" s="4"/>
      <c r="R17" s="4"/>
      <c r="S17" s="4"/>
      <c r="T17" s="4"/>
      <c r="U17" s="4"/>
      <c r="V17" s="4"/>
      <c r="W17" s="4"/>
      <c r="X17" s="4"/>
    </row>
    <row r="18" spans="1:24" x14ac:dyDescent="0.15">
      <c r="A18" s="4"/>
      <c r="B18" s="4"/>
      <c r="C18" s="4"/>
      <c r="D18" s="4"/>
      <c r="E18" s="4"/>
      <c r="F18" s="4"/>
      <c r="G18" s="4"/>
      <c r="H18" s="4"/>
      <c r="I18" s="4"/>
      <c r="J18" s="4"/>
      <c r="K18" s="4"/>
      <c r="L18" s="4"/>
      <c r="M18" s="4"/>
      <c r="N18" s="4"/>
      <c r="O18" s="4"/>
      <c r="P18" s="4"/>
      <c r="Q18" s="4"/>
      <c r="R18" s="4"/>
      <c r="S18" s="4"/>
      <c r="T18" s="4"/>
      <c r="U18" s="4"/>
      <c r="V18" s="4"/>
      <c r="W18" s="4"/>
      <c r="X18" s="4"/>
    </row>
    <row r="19" spans="1:24" x14ac:dyDescent="0.15">
      <c r="A19" s="4"/>
      <c r="B19" s="4"/>
      <c r="C19" s="4"/>
      <c r="D19" s="4"/>
      <c r="E19" s="4"/>
      <c r="F19" s="4"/>
      <c r="G19" s="4"/>
      <c r="H19" s="4"/>
      <c r="I19" s="4"/>
      <c r="J19" s="4"/>
      <c r="K19" s="4"/>
      <c r="L19" s="4"/>
      <c r="M19" s="4"/>
      <c r="N19" s="4"/>
      <c r="O19" s="4"/>
      <c r="P19" s="4"/>
      <c r="Q19" s="4"/>
      <c r="R19" s="4"/>
      <c r="S19" s="4"/>
      <c r="T19" s="4"/>
      <c r="U19" s="4"/>
      <c r="V19" s="4"/>
      <c r="W19" s="4"/>
      <c r="X19" s="4"/>
    </row>
    <row r="20" spans="1:24" x14ac:dyDescent="0.15">
      <c r="A20" s="4"/>
      <c r="B20" s="4"/>
      <c r="C20" s="4"/>
      <c r="D20" s="4"/>
      <c r="E20" s="4"/>
      <c r="F20" s="4"/>
      <c r="G20" s="4"/>
      <c r="H20" s="4"/>
      <c r="I20" s="4"/>
      <c r="J20" s="4"/>
      <c r="K20" s="4"/>
      <c r="L20" s="4"/>
      <c r="M20" s="4"/>
      <c r="N20" s="4"/>
      <c r="O20" s="4"/>
      <c r="P20" s="4"/>
      <c r="Q20" s="4"/>
      <c r="R20" s="4"/>
      <c r="S20" s="4"/>
      <c r="T20" s="4"/>
      <c r="U20" s="4"/>
      <c r="V20" s="4"/>
      <c r="W20" s="4"/>
      <c r="X20" s="4"/>
    </row>
    <row r="21" spans="1:24" x14ac:dyDescent="0.15">
      <c r="A21" s="4"/>
      <c r="B21" s="4"/>
      <c r="C21" s="4"/>
      <c r="D21" s="4"/>
      <c r="E21" s="4"/>
      <c r="F21" s="4"/>
      <c r="G21" s="4"/>
      <c r="H21" s="4"/>
      <c r="I21" s="4"/>
      <c r="J21" s="4"/>
      <c r="K21" s="4"/>
      <c r="L21" s="4"/>
      <c r="M21" s="4"/>
      <c r="N21" s="4"/>
      <c r="O21" s="4"/>
      <c r="P21" s="4"/>
      <c r="Q21" s="4"/>
      <c r="R21" s="4"/>
      <c r="S21" s="4"/>
      <c r="T21" s="4"/>
      <c r="U21" s="4"/>
      <c r="V21" s="4"/>
      <c r="W21" s="4"/>
      <c r="X21" s="4"/>
    </row>
    <row r="22" spans="1:24" x14ac:dyDescent="0.15">
      <c r="A22" s="4"/>
      <c r="B22" s="4"/>
      <c r="C22" s="4"/>
      <c r="D22" s="4"/>
      <c r="E22" s="4"/>
      <c r="F22" s="4"/>
      <c r="G22" s="4"/>
      <c r="H22" s="4"/>
      <c r="I22" s="4"/>
      <c r="J22" s="4"/>
      <c r="K22" s="4"/>
      <c r="L22" s="4"/>
      <c r="M22" s="4"/>
      <c r="N22" s="4"/>
      <c r="O22" s="4"/>
      <c r="P22" s="4"/>
      <c r="Q22" s="4"/>
      <c r="R22" s="4"/>
      <c r="S22" s="4"/>
      <c r="T22" s="4"/>
      <c r="U22" s="4"/>
      <c r="V22" s="4"/>
      <c r="W22" s="4"/>
      <c r="X22" s="4"/>
    </row>
    <row r="23" spans="1:24" x14ac:dyDescent="0.15">
      <c r="A23" s="4"/>
      <c r="B23" s="4"/>
      <c r="C23" s="4"/>
      <c r="D23" s="4"/>
      <c r="E23" s="4"/>
      <c r="F23" s="4"/>
      <c r="G23" s="4"/>
      <c r="H23" s="4"/>
      <c r="I23" s="4"/>
      <c r="J23" s="4"/>
      <c r="K23" s="4"/>
      <c r="L23" s="4"/>
      <c r="M23" s="4"/>
      <c r="N23" s="4"/>
      <c r="O23" s="4"/>
      <c r="P23" s="4"/>
      <c r="Q23" s="4"/>
      <c r="R23" s="4"/>
      <c r="S23" s="4"/>
      <c r="T23" s="4"/>
      <c r="U23" s="4"/>
      <c r="V23" s="4"/>
      <c r="W23" s="4"/>
      <c r="X23" s="4"/>
    </row>
    <row r="24" spans="1:24" x14ac:dyDescent="0.15">
      <c r="A24" s="4"/>
      <c r="B24" s="4"/>
      <c r="C24" s="4"/>
      <c r="D24" s="4"/>
      <c r="E24" s="4"/>
      <c r="F24" s="4"/>
      <c r="G24" s="4"/>
      <c r="H24" s="4"/>
      <c r="I24" s="4"/>
      <c r="J24" s="4"/>
      <c r="K24" s="4"/>
      <c r="L24" s="4"/>
      <c r="M24" s="4"/>
      <c r="N24" s="4"/>
      <c r="O24" s="4"/>
      <c r="P24" s="4"/>
      <c r="Q24" s="4"/>
      <c r="R24" s="4"/>
      <c r="S24" s="4"/>
      <c r="T24" s="4"/>
      <c r="U24" s="4"/>
      <c r="V24" s="4"/>
      <c r="W24" s="4"/>
      <c r="X24" s="4"/>
    </row>
    <row r="25" spans="1:24" x14ac:dyDescent="0.15">
      <c r="A25" s="4"/>
      <c r="B25" s="4"/>
      <c r="C25" s="4"/>
      <c r="D25" s="4"/>
      <c r="E25" s="4"/>
      <c r="F25" s="4"/>
      <c r="G25" s="4"/>
      <c r="H25" s="4"/>
      <c r="I25" s="4"/>
      <c r="J25" s="4"/>
      <c r="K25" s="4"/>
      <c r="L25" s="4"/>
      <c r="M25" s="4"/>
      <c r="N25" s="4"/>
      <c r="O25" s="4"/>
      <c r="P25" s="4"/>
      <c r="Q25" s="4"/>
      <c r="R25" s="4"/>
      <c r="S25" s="4"/>
      <c r="T25" s="4"/>
      <c r="U25" s="4"/>
      <c r="V25" s="4"/>
      <c r="W25" s="4"/>
      <c r="X25" s="4"/>
    </row>
    <row r="26" spans="1:24" x14ac:dyDescent="0.15">
      <c r="A26" s="4"/>
      <c r="B26" s="4"/>
      <c r="C26" s="4"/>
      <c r="D26" s="4"/>
      <c r="E26" s="4"/>
      <c r="F26" s="4"/>
      <c r="G26" s="4"/>
      <c r="H26" s="4"/>
      <c r="I26" s="4"/>
      <c r="J26" s="4"/>
      <c r="K26" s="4"/>
      <c r="L26" s="4"/>
      <c r="M26" s="4"/>
      <c r="N26" s="4"/>
      <c r="O26" s="4"/>
      <c r="P26" s="4"/>
      <c r="Q26" s="4"/>
      <c r="R26" s="4"/>
      <c r="S26" s="4"/>
      <c r="T26" s="4"/>
      <c r="U26" s="4"/>
      <c r="V26" s="4"/>
      <c r="W26" s="4"/>
      <c r="X26" s="4"/>
    </row>
    <row r="27" spans="1:24" x14ac:dyDescent="0.15">
      <c r="A27" s="4"/>
      <c r="B27" s="4"/>
      <c r="C27" s="4"/>
      <c r="D27" s="4"/>
      <c r="E27" s="4"/>
      <c r="F27" s="4"/>
      <c r="G27" s="4"/>
      <c r="H27" s="4"/>
      <c r="I27" s="4"/>
      <c r="J27" s="4"/>
      <c r="K27" s="4"/>
      <c r="L27" s="4"/>
      <c r="M27" s="4"/>
      <c r="N27" s="4"/>
      <c r="O27" s="4"/>
      <c r="P27" s="4"/>
      <c r="Q27" s="4"/>
      <c r="R27" s="4"/>
      <c r="S27" s="4"/>
      <c r="T27" s="4"/>
      <c r="U27" s="4"/>
      <c r="V27" s="4"/>
      <c r="W27" s="4"/>
      <c r="X27" s="4"/>
    </row>
    <row r="28" spans="1:24" x14ac:dyDescent="0.15">
      <c r="A28" s="4"/>
      <c r="B28" s="4"/>
      <c r="C28" s="4"/>
      <c r="D28" s="4"/>
      <c r="E28" s="4"/>
      <c r="F28" s="4"/>
      <c r="G28" s="4"/>
      <c r="H28" s="4"/>
      <c r="I28" s="4"/>
      <c r="J28" s="4"/>
      <c r="K28" s="4"/>
      <c r="L28" s="4"/>
      <c r="M28" s="4"/>
      <c r="N28" s="4"/>
      <c r="O28" s="4"/>
      <c r="P28" s="4"/>
      <c r="Q28" s="4"/>
      <c r="R28" s="4"/>
      <c r="S28" s="4"/>
      <c r="T28" s="4"/>
      <c r="U28" s="4"/>
      <c r="V28" s="4"/>
      <c r="W28" s="4"/>
      <c r="X28" s="4"/>
    </row>
    <row r="29" spans="1:24" x14ac:dyDescent="0.15">
      <c r="A29" s="4"/>
      <c r="B29" s="4"/>
      <c r="C29" s="4"/>
      <c r="D29" s="4"/>
      <c r="E29" s="4"/>
      <c r="F29" s="4"/>
      <c r="G29" s="4"/>
      <c r="H29" s="4"/>
      <c r="I29" s="4"/>
      <c r="J29" s="4"/>
      <c r="K29" s="4"/>
      <c r="L29" s="4"/>
      <c r="M29" s="4"/>
      <c r="N29" s="4"/>
      <c r="O29" s="4"/>
      <c r="P29" s="4"/>
      <c r="Q29" s="4"/>
      <c r="R29" s="4"/>
      <c r="S29" s="4"/>
      <c r="T29" s="4"/>
      <c r="U29" s="4"/>
      <c r="V29" s="4"/>
      <c r="W29" s="4"/>
      <c r="X29" s="4"/>
    </row>
    <row r="30" spans="1:24" x14ac:dyDescent="0.15">
      <c r="A30" s="4"/>
      <c r="B30" s="4"/>
      <c r="C30" s="4"/>
      <c r="D30" s="4"/>
      <c r="E30" s="4"/>
      <c r="F30" s="4"/>
      <c r="G30" s="4"/>
      <c r="H30" s="4"/>
      <c r="I30" s="4"/>
      <c r="J30" s="4"/>
      <c r="K30" s="4"/>
      <c r="L30" s="4"/>
      <c r="M30" s="4"/>
      <c r="N30" s="4"/>
      <c r="O30" s="4"/>
      <c r="P30" s="4"/>
      <c r="Q30" s="4"/>
      <c r="R30" s="4"/>
      <c r="S30" s="4"/>
      <c r="T30" s="4"/>
      <c r="U30" s="4"/>
      <c r="V30" s="4"/>
      <c r="W30" s="4"/>
      <c r="X30" s="4"/>
    </row>
    <row r="31" spans="1:24" x14ac:dyDescent="0.15">
      <c r="A31" s="4"/>
      <c r="B31" s="4"/>
      <c r="C31" s="4"/>
      <c r="D31" s="4"/>
      <c r="E31" s="4"/>
      <c r="F31" s="4"/>
      <c r="G31" s="4"/>
      <c r="H31" s="4"/>
      <c r="I31" s="4"/>
      <c r="J31" s="4"/>
      <c r="K31" s="4"/>
      <c r="L31" s="4"/>
      <c r="M31" s="4"/>
      <c r="N31" s="4"/>
      <c r="O31" s="4"/>
      <c r="P31" s="4"/>
      <c r="Q31" s="4"/>
      <c r="R31" s="4"/>
      <c r="S31" s="4"/>
      <c r="T31" s="4"/>
      <c r="U31" s="4"/>
      <c r="V31" s="4"/>
      <c r="W31" s="4"/>
      <c r="X31" s="4"/>
    </row>
    <row r="32" spans="1:24" x14ac:dyDescent="0.15">
      <c r="A32" s="4"/>
      <c r="B32" s="4"/>
      <c r="C32" s="4"/>
      <c r="D32" s="4"/>
      <c r="E32" s="4"/>
      <c r="F32" s="4"/>
      <c r="G32" s="4"/>
      <c r="H32" s="4"/>
      <c r="I32" s="4"/>
      <c r="J32" s="4"/>
      <c r="K32" s="4"/>
      <c r="L32" s="4"/>
      <c r="M32" s="4"/>
      <c r="N32" s="4"/>
      <c r="O32" s="4"/>
      <c r="P32" s="4"/>
      <c r="Q32" s="4"/>
      <c r="R32" s="4"/>
      <c r="S32" s="4"/>
      <c r="T32" s="4"/>
      <c r="U32" s="4"/>
      <c r="V32" s="4"/>
      <c r="W32" s="4"/>
      <c r="X32" s="4"/>
    </row>
    <row r="33" spans="1:24" x14ac:dyDescent="0.15">
      <c r="A33" s="4"/>
      <c r="B33" s="4"/>
      <c r="C33" s="4"/>
      <c r="D33" s="4"/>
      <c r="E33" s="4"/>
      <c r="F33" s="4"/>
      <c r="G33" s="4"/>
      <c r="H33" s="4"/>
      <c r="I33" s="4"/>
      <c r="J33" s="4"/>
      <c r="K33" s="4"/>
      <c r="L33" s="4"/>
      <c r="M33" s="4"/>
      <c r="N33" s="4"/>
      <c r="O33" s="4"/>
      <c r="P33" s="4"/>
      <c r="Q33" s="4"/>
      <c r="R33" s="4"/>
      <c r="S33" s="4"/>
      <c r="T33" s="4"/>
      <c r="U33" s="4"/>
      <c r="V33" s="4"/>
      <c r="W33" s="4"/>
      <c r="X33" s="4"/>
    </row>
    <row r="34" spans="1:24" x14ac:dyDescent="0.15">
      <c r="A34" s="4"/>
      <c r="B34" s="4"/>
      <c r="C34" s="4"/>
      <c r="D34" s="4"/>
      <c r="E34" s="4"/>
      <c r="F34" s="4"/>
      <c r="G34" s="4"/>
      <c r="H34" s="4"/>
      <c r="I34" s="4"/>
      <c r="J34" s="4"/>
      <c r="K34" s="4"/>
      <c r="L34" s="4"/>
      <c r="M34" s="4"/>
      <c r="N34" s="4"/>
      <c r="O34" s="4"/>
      <c r="P34" s="4"/>
      <c r="Q34" s="4"/>
      <c r="R34" s="4"/>
      <c r="S34" s="4"/>
      <c r="T34" s="4"/>
      <c r="U34" s="4"/>
      <c r="V34" s="4"/>
      <c r="W34" s="4"/>
      <c r="X34" s="4"/>
    </row>
    <row r="35" spans="1:24" x14ac:dyDescent="0.15">
      <c r="A35" s="4"/>
      <c r="B35" s="4"/>
      <c r="C35" s="4"/>
      <c r="D35" s="4"/>
      <c r="E35" s="4"/>
      <c r="F35" s="4"/>
      <c r="G35" s="4"/>
      <c r="H35" s="4"/>
      <c r="I35" s="4"/>
      <c r="J35" s="4"/>
      <c r="K35" s="4"/>
      <c r="L35" s="4"/>
      <c r="M35" s="4"/>
      <c r="N35" s="4"/>
      <c r="O35" s="4"/>
      <c r="P35" s="4"/>
      <c r="Q35" s="4"/>
      <c r="R35" s="4"/>
      <c r="S35" s="4"/>
      <c r="T35" s="4"/>
      <c r="U35" s="4"/>
      <c r="V35" s="4"/>
      <c r="W35" s="4"/>
      <c r="X35" s="4"/>
    </row>
    <row r="36" spans="1:24" x14ac:dyDescent="0.15">
      <c r="A36" s="4"/>
      <c r="B36" s="4"/>
      <c r="C36" s="4"/>
      <c r="D36" s="4"/>
      <c r="E36" s="4"/>
      <c r="F36" s="4"/>
      <c r="G36" s="4"/>
      <c r="H36" s="4"/>
      <c r="I36" s="4"/>
      <c r="J36" s="4"/>
      <c r="K36" s="4"/>
      <c r="L36" s="4"/>
      <c r="M36" s="4"/>
      <c r="N36" s="4"/>
      <c r="O36" s="4"/>
      <c r="P36" s="4"/>
      <c r="Q36" s="4"/>
      <c r="R36" s="4"/>
      <c r="S36" s="4"/>
      <c r="T36" s="4"/>
      <c r="U36" s="4"/>
      <c r="V36" s="4"/>
      <c r="W36" s="4"/>
      <c r="X36" s="4"/>
    </row>
    <row r="37" spans="1:24" x14ac:dyDescent="0.15">
      <c r="A37" s="4"/>
      <c r="B37" s="4"/>
      <c r="C37" s="4"/>
      <c r="D37" s="4"/>
      <c r="E37" s="4"/>
      <c r="F37" s="4"/>
      <c r="G37" s="4"/>
      <c r="H37" s="4"/>
      <c r="I37" s="4"/>
      <c r="J37" s="4"/>
      <c r="K37" s="4"/>
      <c r="L37" s="4"/>
      <c r="M37" s="4"/>
      <c r="N37" s="4"/>
      <c r="O37" s="4"/>
      <c r="P37" s="4"/>
      <c r="Q37" s="4"/>
      <c r="R37" s="4"/>
      <c r="S37" s="4"/>
      <c r="T37" s="4"/>
      <c r="U37" s="4"/>
      <c r="V37" s="4"/>
      <c r="W37" s="4"/>
      <c r="X37" s="4"/>
    </row>
    <row r="38" spans="1:24" x14ac:dyDescent="0.15">
      <c r="A38" s="4"/>
      <c r="B38" s="4"/>
      <c r="C38" s="4"/>
      <c r="D38" s="4"/>
      <c r="E38" s="4"/>
      <c r="F38" s="4"/>
      <c r="G38" s="4"/>
      <c r="H38" s="4"/>
      <c r="I38" s="4"/>
      <c r="J38" s="4"/>
      <c r="K38" s="4"/>
      <c r="L38" s="4"/>
      <c r="M38" s="4"/>
      <c r="N38" s="4"/>
      <c r="O38" s="4"/>
      <c r="P38" s="4"/>
      <c r="Q38" s="4"/>
      <c r="R38" s="4"/>
      <c r="S38" s="4"/>
      <c r="T38" s="4"/>
      <c r="U38" s="4"/>
      <c r="V38" s="4"/>
      <c r="W38" s="4"/>
      <c r="X38" s="4"/>
    </row>
    <row r="39" spans="1:24" x14ac:dyDescent="0.15">
      <c r="A39" s="4"/>
      <c r="B39" s="4"/>
      <c r="C39" s="4"/>
      <c r="D39" s="4"/>
      <c r="E39" s="4"/>
      <c r="F39" s="4"/>
      <c r="G39" s="4"/>
      <c r="H39" s="4"/>
      <c r="I39" s="4"/>
      <c r="J39" s="4"/>
      <c r="K39" s="4"/>
      <c r="L39" s="4"/>
      <c r="M39" s="4"/>
      <c r="N39" s="4"/>
      <c r="O39" s="4"/>
      <c r="P39" s="4"/>
      <c r="Q39" s="4"/>
      <c r="R39" s="4"/>
      <c r="S39" s="4"/>
      <c r="T39" s="4"/>
      <c r="U39" s="4"/>
      <c r="V39" s="4"/>
      <c r="W39" s="4"/>
      <c r="X39" s="4"/>
    </row>
    <row r="40" spans="1:24" x14ac:dyDescent="0.15">
      <c r="A40" s="4"/>
      <c r="B40" s="4"/>
      <c r="C40" s="4"/>
      <c r="D40" s="4"/>
      <c r="E40" s="4"/>
      <c r="F40" s="4"/>
      <c r="G40" s="4"/>
      <c r="H40" s="4"/>
      <c r="I40" s="4"/>
      <c r="J40" s="4"/>
      <c r="K40" s="4"/>
      <c r="L40" s="4"/>
      <c r="M40" s="4"/>
      <c r="N40" s="4"/>
      <c r="O40" s="4"/>
      <c r="P40" s="4"/>
      <c r="Q40" s="4"/>
      <c r="R40" s="4"/>
      <c r="S40" s="4"/>
      <c r="T40" s="4"/>
      <c r="U40" s="4"/>
      <c r="V40" s="4"/>
      <c r="W40" s="4"/>
      <c r="X40" s="4"/>
    </row>
    <row r="41" spans="1:24" x14ac:dyDescent="0.15">
      <c r="A41" s="4"/>
      <c r="B41" s="4"/>
      <c r="C41" s="4"/>
      <c r="D41" s="4"/>
      <c r="E41" s="4"/>
      <c r="F41" s="4"/>
      <c r="G41" s="4"/>
      <c r="H41" s="4"/>
      <c r="I41" s="4"/>
      <c r="J41" s="4"/>
      <c r="K41" s="4"/>
      <c r="L41" s="4"/>
      <c r="M41" s="4"/>
      <c r="N41" s="4"/>
      <c r="O41" s="4"/>
      <c r="P41" s="4"/>
      <c r="Q41" s="4"/>
      <c r="R41" s="4"/>
      <c r="S41" s="4"/>
      <c r="T41" s="4"/>
      <c r="U41" s="4"/>
      <c r="V41" s="4"/>
      <c r="W41" s="4"/>
      <c r="X41" s="4"/>
    </row>
    <row r="42" spans="1:24" x14ac:dyDescent="0.15">
      <c r="A42" s="4"/>
      <c r="B42" s="4"/>
      <c r="C42" s="4"/>
      <c r="D42" s="4"/>
      <c r="E42" s="4"/>
      <c r="F42" s="4"/>
      <c r="G42" s="4"/>
      <c r="H42" s="4"/>
      <c r="I42" s="4"/>
      <c r="J42" s="4"/>
      <c r="K42" s="4"/>
      <c r="L42" s="4"/>
      <c r="M42" s="4"/>
      <c r="N42" s="4"/>
      <c r="O42" s="4"/>
      <c r="P42" s="4"/>
      <c r="Q42" s="4"/>
      <c r="R42" s="4"/>
      <c r="S42" s="4"/>
      <c r="T42" s="4"/>
      <c r="U42" s="4"/>
      <c r="V42" s="4"/>
      <c r="W42" s="4"/>
      <c r="X42" s="4"/>
    </row>
    <row r="43" spans="1:24" x14ac:dyDescent="0.15">
      <c r="A43" s="4"/>
      <c r="B43" s="4"/>
      <c r="C43" s="4"/>
      <c r="D43" s="4"/>
      <c r="E43" s="4"/>
      <c r="F43" s="4"/>
      <c r="G43" s="4"/>
      <c r="H43" s="4"/>
      <c r="I43" s="4"/>
      <c r="J43" s="4"/>
      <c r="K43" s="4"/>
      <c r="L43" s="4"/>
      <c r="M43" s="4"/>
      <c r="N43" s="4"/>
      <c r="O43" s="4"/>
      <c r="P43" s="4"/>
      <c r="Q43" s="4"/>
      <c r="R43" s="4"/>
      <c r="S43" s="4"/>
      <c r="T43" s="4"/>
      <c r="U43" s="4"/>
      <c r="V43" s="4"/>
      <c r="W43" s="4"/>
      <c r="X43" s="4"/>
    </row>
    <row r="44" spans="1:24" x14ac:dyDescent="0.15">
      <c r="A44" s="4"/>
      <c r="B44" s="4"/>
      <c r="C44" s="4"/>
      <c r="D44" s="4"/>
      <c r="E44" s="4"/>
      <c r="F44" s="4"/>
      <c r="G44" s="4"/>
      <c r="H44" s="4"/>
      <c r="I44" s="4"/>
      <c r="J44" s="4"/>
      <c r="K44" s="4"/>
      <c r="L44" s="4"/>
      <c r="M44" s="4"/>
      <c r="N44" s="4"/>
      <c r="O44" s="4"/>
      <c r="P44" s="4"/>
      <c r="Q44" s="4"/>
      <c r="R44" s="4"/>
      <c r="S44" s="4"/>
      <c r="T44" s="4"/>
      <c r="U44" s="4"/>
      <c r="V44" s="4"/>
      <c r="W44" s="4"/>
      <c r="X44" s="4"/>
    </row>
    <row r="45" spans="1:24" x14ac:dyDescent="0.15">
      <c r="A45" s="4"/>
      <c r="B45" s="4"/>
      <c r="C45" s="4"/>
      <c r="D45" s="4"/>
      <c r="E45" s="4"/>
      <c r="F45" s="4"/>
      <c r="G45" s="4"/>
      <c r="H45" s="4"/>
      <c r="I45" s="4"/>
      <c r="J45" s="4"/>
      <c r="K45" s="4"/>
      <c r="L45" s="4"/>
      <c r="M45" s="4"/>
      <c r="N45" s="4"/>
      <c r="O45" s="4"/>
      <c r="P45" s="4"/>
      <c r="Q45" s="4"/>
      <c r="R45" s="4"/>
      <c r="S45" s="4"/>
      <c r="T45" s="4"/>
      <c r="U45" s="4"/>
      <c r="V45" s="4"/>
      <c r="W45" s="4"/>
      <c r="X45" s="4"/>
    </row>
    <row r="46" spans="1:24" x14ac:dyDescent="0.15">
      <c r="A46" s="4"/>
      <c r="B46" s="4"/>
      <c r="C46" s="4"/>
      <c r="D46" s="4"/>
      <c r="E46" s="4"/>
      <c r="F46" s="4"/>
      <c r="G46" s="4"/>
      <c r="H46" s="4"/>
      <c r="I46" s="4"/>
      <c r="J46" s="4"/>
      <c r="K46" s="4"/>
      <c r="L46" s="4"/>
      <c r="M46" s="4"/>
      <c r="N46" s="4"/>
      <c r="O46" s="4"/>
      <c r="P46" s="4"/>
      <c r="Q46" s="4"/>
      <c r="R46" s="4"/>
      <c r="S46" s="4"/>
      <c r="T46" s="4"/>
      <c r="U46" s="4"/>
      <c r="V46" s="4"/>
      <c r="W46" s="4"/>
      <c r="X46" s="4"/>
    </row>
    <row r="47" spans="1:24" x14ac:dyDescent="0.15">
      <c r="A47" s="4"/>
      <c r="B47" s="4"/>
      <c r="C47" s="4"/>
      <c r="D47" s="4"/>
      <c r="E47" s="4"/>
      <c r="F47" s="4"/>
      <c r="G47" s="4"/>
      <c r="H47" s="4"/>
      <c r="I47" s="4"/>
      <c r="J47" s="4"/>
      <c r="K47" s="4"/>
      <c r="L47" s="4"/>
      <c r="M47" s="4"/>
      <c r="N47" s="4"/>
      <c r="O47" s="4"/>
      <c r="P47" s="4"/>
      <c r="Q47" s="4"/>
      <c r="R47" s="4"/>
      <c r="S47" s="4"/>
      <c r="T47" s="4"/>
      <c r="U47" s="4"/>
      <c r="V47" s="4"/>
      <c r="W47" s="4"/>
      <c r="X47" s="4"/>
    </row>
    <row r="48" spans="1:24" x14ac:dyDescent="0.15">
      <c r="A48" s="4"/>
      <c r="B48" s="4"/>
      <c r="C48" s="4"/>
      <c r="D48" s="4"/>
      <c r="E48" s="4"/>
      <c r="F48" s="4"/>
      <c r="G48" s="4"/>
      <c r="H48" s="4"/>
      <c r="I48" s="4"/>
      <c r="J48" s="4"/>
      <c r="K48" s="4"/>
      <c r="L48" s="4"/>
      <c r="M48" s="4"/>
      <c r="N48" s="4"/>
      <c r="O48" s="4"/>
      <c r="P48" s="4"/>
      <c r="Q48" s="4"/>
      <c r="R48" s="4"/>
      <c r="S48" s="4"/>
      <c r="T48" s="4"/>
      <c r="U48" s="4"/>
      <c r="V48" s="4"/>
      <c r="W48" s="4"/>
      <c r="X48" s="4"/>
    </row>
    <row r="49" spans="1:24" x14ac:dyDescent="0.15">
      <c r="A49" s="4"/>
      <c r="B49" s="4"/>
      <c r="C49" s="4"/>
      <c r="D49" s="4"/>
      <c r="E49" s="4"/>
      <c r="F49" s="4"/>
      <c r="G49" s="4"/>
      <c r="H49" s="4"/>
      <c r="I49" s="4"/>
      <c r="J49" s="4"/>
      <c r="K49" s="4"/>
      <c r="L49" s="4"/>
      <c r="M49" s="4"/>
      <c r="N49" s="4"/>
      <c r="O49" s="4"/>
      <c r="P49" s="4"/>
      <c r="Q49" s="4"/>
      <c r="R49" s="4"/>
      <c r="S49" s="4"/>
      <c r="T49" s="4"/>
      <c r="U49" s="4"/>
      <c r="V49" s="4"/>
      <c r="W49" s="4"/>
      <c r="X49" s="4"/>
    </row>
    <row r="50" spans="1:24" x14ac:dyDescent="0.15">
      <c r="A50" s="4"/>
      <c r="B50" s="4"/>
      <c r="C50" s="4"/>
      <c r="D50" s="4"/>
      <c r="E50" s="4"/>
      <c r="F50" s="4"/>
      <c r="G50" s="4"/>
      <c r="H50" s="4"/>
      <c r="I50" s="4"/>
      <c r="J50" s="4"/>
      <c r="K50" s="4"/>
      <c r="L50" s="4"/>
      <c r="M50" s="4"/>
      <c r="N50" s="4"/>
      <c r="O50" s="4"/>
      <c r="P50" s="4"/>
      <c r="Q50" s="4"/>
      <c r="R50" s="4"/>
      <c r="S50" s="4"/>
      <c r="T50" s="4"/>
      <c r="U50" s="4"/>
      <c r="V50" s="4"/>
      <c r="W50" s="4"/>
      <c r="X50" s="4"/>
    </row>
    <row r="51" spans="1:24" x14ac:dyDescent="0.15">
      <c r="A51" s="4"/>
      <c r="B51" s="4"/>
      <c r="C51" s="4"/>
      <c r="D51" s="4"/>
      <c r="E51" s="4"/>
      <c r="F51" s="4"/>
      <c r="G51" s="4"/>
      <c r="H51" s="4"/>
      <c r="I51" s="4"/>
      <c r="J51" s="4"/>
      <c r="K51" s="4"/>
      <c r="L51" s="4"/>
      <c r="M51" s="4"/>
      <c r="N51" s="4"/>
      <c r="O51" s="4"/>
      <c r="P51" s="4"/>
      <c r="Q51" s="4"/>
      <c r="R51" s="4"/>
      <c r="S51" s="4"/>
      <c r="T51" s="4"/>
      <c r="U51" s="4"/>
      <c r="V51" s="4"/>
      <c r="W51" s="4"/>
      <c r="X51" s="4"/>
    </row>
    <row r="52" spans="1:24" x14ac:dyDescent="0.15">
      <c r="A52" s="4"/>
      <c r="B52" s="4"/>
      <c r="C52" s="4"/>
      <c r="D52" s="4"/>
      <c r="E52" s="4"/>
      <c r="F52" s="4"/>
      <c r="G52" s="4"/>
      <c r="H52" s="4"/>
      <c r="I52" s="4"/>
      <c r="J52" s="4"/>
      <c r="K52" s="4"/>
      <c r="L52" s="4"/>
      <c r="M52" s="4"/>
      <c r="N52" s="4"/>
      <c r="O52" s="4"/>
      <c r="P52" s="4"/>
      <c r="Q52" s="4"/>
      <c r="R52" s="4"/>
      <c r="S52" s="4"/>
      <c r="T52" s="4"/>
      <c r="U52" s="4"/>
      <c r="V52" s="4"/>
      <c r="W52" s="4"/>
      <c r="X52" s="4"/>
    </row>
    <row r="53" spans="1:24" x14ac:dyDescent="0.15">
      <c r="A53" s="4"/>
      <c r="B53" s="4"/>
      <c r="C53" s="4"/>
      <c r="D53" s="4"/>
      <c r="E53" s="4"/>
      <c r="F53" s="4"/>
      <c r="G53" s="4"/>
      <c r="H53" s="4"/>
      <c r="I53" s="4"/>
      <c r="J53" s="4"/>
      <c r="K53" s="4"/>
      <c r="L53" s="4"/>
      <c r="M53" s="4"/>
      <c r="N53" s="4"/>
      <c r="O53" s="4"/>
      <c r="P53" s="4"/>
      <c r="Q53" s="4"/>
      <c r="R53" s="4"/>
      <c r="S53" s="4"/>
      <c r="T53" s="4"/>
      <c r="U53" s="4"/>
      <c r="V53" s="4"/>
      <c r="W53" s="4"/>
      <c r="X53" s="4"/>
    </row>
    <row r="54" spans="1:24" x14ac:dyDescent="0.15">
      <c r="A54" s="4"/>
      <c r="B54" s="4"/>
      <c r="C54" s="4"/>
      <c r="D54" s="4"/>
      <c r="E54" s="4"/>
      <c r="F54" s="4"/>
      <c r="G54" s="4"/>
      <c r="H54" s="4"/>
      <c r="I54" s="4"/>
      <c r="J54" s="4"/>
      <c r="K54" s="4"/>
      <c r="L54" s="4"/>
      <c r="M54" s="4"/>
      <c r="N54" s="4"/>
      <c r="O54" s="4"/>
      <c r="P54" s="4"/>
      <c r="Q54" s="4"/>
      <c r="R54" s="4"/>
      <c r="S54" s="4"/>
      <c r="T54" s="4"/>
      <c r="U54" s="4"/>
      <c r="V54" s="4"/>
      <c r="W54" s="4"/>
      <c r="X54" s="4"/>
    </row>
    <row r="55" spans="1:24" x14ac:dyDescent="0.15">
      <c r="A55" s="4"/>
      <c r="B55" s="4"/>
      <c r="C55" s="4"/>
      <c r="D55" s="4"/>
      <c r="E55" s="4"/>
      <c r="F55" s="4"/>
      <c r="G55" s="4"/>
      <c r="H55" s="4"/>
      <c r="I55" s="4"/>
      <c r="J55" s="4"/>
      <c r="K55" s="4"/>
      <c r="L55" s="4"/>
      <c r="M55" s="4"/>
      <c r="N55" s="4"/>
      <c r="O55" s="4"/>
      <c r="P55" s="4"/>
      <c r="Q55" s="4"/>
      <c r="R55" s="4"/>
      <c r="S55" s="4"/>
      <c r="T55" s="4"/>
      <c r="U55" s="4"/>
      <c r="V55" s="4"/>
      <c r="W55" s="4"/>
      <c r="X55" s="4"/>
    </row>
    <row r="56" spans="1:24" x14ac:dyDescent="0.15">
      <c r="A56" s="4"/>
      <c r="B56" s="4"/>
      <c r="C56" s="4"/>
      <c r="D56" s="4"/>
      <c r="E56" s="4"/>
      <c r="F56" s="4"/>
      <c r="G56" s="4"/>
      <c r="H56" s="4"/>
      <c r="I56" s="4"/>
      <c r="J56" s="4"/>
      <c r="K56" s="4"/>
      <c r="L56" s="4"/>
      <c r="M56" s="4"/>
      <c r="N56" s="4"/>
      <c r="O56" s="4"/>
      <c r="P56" s="4"/>
      <c r="Q56" s="4"/>
      <c r="R56" s="4"/>
      <c r="S56" s="4"/>
      <c r="T56" s="4"/>
      <c r="U56" s="4"/>
      <c r="V56" s="4"/>
      <c r="W56" s="4"/>
      <c r="X56" s="4"/>
    </row>
    <row r="57" spans="1:24" x14ac:dyDescent="0.15">
      <c r="A57" s="4"/>
      <c r="B57" s="4"/>
      <c r="C57" s="4"/>
      <c r="D57" s="4"/>
      <c r="E57" s="4"/>
      <c r="F57" s="4"/>
      <c r="G57" s="4"/>
      <c r="H57" s="4"/>
      <c r="I57" s="4"/>
      <c r="J57" s="4"/>
      <c r="K57" s="4"/>
      <c r="L57" s="4"/>
      <c r="M57" s="4"/>
      <c r="N57" s="4"/>
      <c r="O57" s="4"/>
      <c r="P57" s="4"/>
      <c r="Q57" s="4"/>
      <c r="R57" s="4"/>
      <c r="S57" s="4"/>
      <c r="T57" s="4"/>
      <c r="U57" s="4"/>
      <c r="V57" s="4"/>
      <c r="W57" s="4"/>
      <c r="X57" s="4"/>
    </row>
    <row r="58" spans="1:24" x14ac:dyDescent="0.15">
      <c r="A58" s="4"/>
      <c r="B58" s="4"/>
      <c r="C58" s="4"/>
      <c r="D58" s="4"/>
      <c r="E58" s="4"/>
      <c r="F58" s="4"/>
      <c r="G58" s="4"/>
      <c r="H58" s="4"/>
      <c r="I58" s="4"/>
      <c r="J58" s="4"/>
      <c r="K58" s="4"/>
      <c r="L58" s="4"/>
      <c r="M58" s="4"/>
      <c r="N58" s="4"/>
      <c r="O58" s="4"/>
      <c r="P58" s="4"/>
      <c r="Q58" s="4"/>
      <c r="R58" s="4"/>
      <c r="S58" s="4"/>
      <c r="T58" s="4"/>
      <c r="U58" s="4"/>
      <c r="V58" s="4"/>
      <c r="W58" s="4"/>
      <c r="X58" s="4"/>
    </row>
    <row r="59" spans="1:24" x14ac:dyDescent="0.15">
      <c r="A59" s="4"/>
      <c r="B59" s="4"/>
      <c r="C59" s="4"/>
      <c r="D59" s="4"/>
      <c r="E59" s="4"/>
      <c r="F59" s="4"/>
      <c r="G59" s="4"/>
      <c r="H59" s="4"/>
      <c r="I59" s="4"/>
      <c r="J59" s="4"/>
      <c r="K59" s="4"/>
      <c r="L59" s="4"/>
      <c r="M59" s="4"/>
      <c r="N59" s="4"/>
      <c r="O59" s="4"/>
      <c r="P59" s="4"/>
      <c r="Q59" s="4"/>
      <c r="R59" s="4"/>
      <c r="S59" s="4"/>
      <c r="T59" s="4"/>
      <c r="U59" s="4"/>
      <c r="V59" s="4"/>
      <c r="W59" s="4"/>
      <c r="X59" s="4"/>
    </row>
    <row r="60" spans="1:24" x14ac:dyDescent="0.15">
      <c r="A60" s="4"/>
      <c r="B60" s="4"/>
      <c r="C60" s="4"/>
      <c r="D60" s="4"/>
      <c r="E60" s="4"/>
      <c r="F60" s="4"/>
      <c r="G60" s="4"/>
      <c r="H60" s="4"/>
      <c r="I60" s="4"/>
      <c r="J60" s="4"/>
      <c r="K60" s="4"/>
      <c r="L60" s="4"/>
      <c r="M60" s="4"/>
      <c r="N60" s="4"/>
      <c r="O60" s="4"/>
      <c r="P60" s="4"/>
      <c r="Q60" s="4"/>
      <c r="R60" s="4"/>
      <c r="S60" s="4"/>
      <c r="T60" s="4"/>
      <c r="U60" s="4"/>
      <c r="V60" s="4"/>
      <c r="W60" s="4"/>
      <c r="X60" s="4"/>
    </row>
    <row r="61" spans="1:24" x14ac:dyDescent="0.15">
      <c r="A61" s="4"/>
      <c r="B61" s="4"/>
      <c r="C61" s="4"/>
      <c r="D61" s="4"/>
      <c r="E61" s="4"/>
      <c r="F61" s="4"/>
      <c r="G61" s="4"/>
      <c r="H61" s="4"/>
      <c r="I61" s="4"/>
      <c r="J61" s="4"/>
      <c r="K61" s="4"/>
      <c r="L61" s="4"/>
      <c r="M61" s="4"/>
      <c r="N61" s="4"/>
      <c r="O61" s="4"/>
      <c r="P61" s="4"/>
      <c r="Q61" s="4"/>
      <c r="R61" s="4"/>
      <c r="S61" s="4"/>
      <c r="T61" s="4"/>
      <c r="U61" s="4"/>
      <c r="V61" s="4"/>
      <c r="W61" s="4"/>
      <c r="X61" s="4"/>
    </row>
    <row r="62" spans="1:24" x14ac:dyDescent="0.15">
      <c r="A62" s="4"/>
      <c r="B62" s="4"/>
      <c r="C62" s="4"/>
      <c r="D62" s="4"/>
      <c r="E62" s="4"/>
      <c r="F62" s="4"/>
      <c r="G62" s="4"/>
      <c r="H62" s="4"/>
      <c r="I62" s="4"/>
      <c r="J62" s="4"/>
      <c r="K62" s="4"/>
      <c r="L62" s="4"/>
      <c r="M62" s="4"/>
      <c r="N62" s="4"/>
      <c r="O62" s="4"/>
      <c r="P62" s="4"/>
      <c r="Q62" s="4"/>
      <c r="R62" s="4"/>
      <c r="S62" s="4"/>
      <c r="T62" s="4"/>
      <c r="U62" s="4"/>
      <c r="V62" s="4"/>
      <c r="W62" s="4"/>
      <c r="X62" s="4"/>
    </row>
    <row r="63" spans="1:24" x14ac:dyDescent="0.15">
      <c r="A63" s="4"/>
      <c r="B63" s="4"/>
      <c r="C63" s="4"/>
      <c r="D63" s="4"/>
      <c r="E63" s="4"/>
      <c r="F63" s="4"/>
      <c r="G63" s="4"/>
      <c r="H63" s="4"/>
      <c r="I63" s="4"/>
      <c r="J63" s="4"/>
      <c r="K63" s="4"/>
      <c r="L63" s="4"/>
      <c r="M63" s="4"/>
      <c r="N63" s="4"/>
      <c r="O63" s="4"/>
      <c r="P63" s="4"/>
      <c r="Q63" s="4"/>
      <c r="R63" s="4"/>
      <c r="S63" s="4"/>
      <c r="T63" s="4"/>
      <c r="U63" s="4"/>
      <c r="V63" s="4"/>
      <c r="W63" s="4"/>
      <c r="X63" s="4"/>
    </row>
    <row r="64" spans="1:24" x14ac:dyDescent="0.15">
      <c r="A64" s="4"/>
      <c r="B64" s="4"/>
      <c r="C64" s="4"/>
      <c r="D64" s="4"/>
      <c r="E64" s="4"/>
      <c r="F64" s="4"/>
      <c r="G64" s="4"/>
      <c r="H64" s="4"/>
      <c r="I64" s="4"/>
      <c r="J64" s="4"/>
      <c r="K64" s="4"/>
      <c r="L64" s="4"/>
      <c r="M64" s="4"/>
      <c r="N64" s="4"/>
      <c r="O64" s="4"/>
      <c r="P64" s="4"/>
      <c r="Q64" s="4"/>
      <c r="R64" s="4"/>
      <c r="S64" s="4"/>
      <c r="T64" s="4"/>
      <c r="U64" s="4"/>
      <c r="V64" s="4"/>
      <c r="W64" s="4"/>
      <c r="X64" s="4"/>
    </row>
    <row r="65" spans="1:24" x14ac:dyDescent="0.15">
      <c r="A65" s="4"/>
      <c r="B65" s="4"/>
      <c r="C65" s="4"/>
      <c r="D65" s="4"/>
      <c r="E65" s="4"/>
      <c r="F65" s="4"/>
      <c r="G65" s="4"/>
      <c r="H65" s="4"/>
      <c r="I65" s="4"/>
      <c r="J65" s="4"/>
      <c r="K65" s="4"/>
      <c r="L65" s="4"/>
      <c r="M65" s="4"/>
      <c r="N65" s="4"/>
      <c r="O65" s="4"/>
      <c r="P65" s="4"/>
      <c r="Q65" s="4"/>
      <c r="R65" s="4"/>
      <c r="S65" s="4"/>
      <c r="T65" s="4"/>
      <c r="U65" s="4"/>
      <c r="V65" s="4"/>
      <c r="W65" s="4"/>
      <c r="X65" s="4"/>
    </row>
    <row r="66" spans="1:24" x14ac:dyDescent="0.15">
      <c r="A66" s="4"/>
      <c r="B66" s="4"/>
      <c r="C66" s="4"/>
      <c r="D66" s="4"/>
      <c r="E66" s="4"/>
      <c r="F66" s="4"/>
      <c r="G66" s="4"/>
      <c r="H66" s="4"/>
      <c r="I66" s="4"/>
      <c r="J66" s="4"/>
      <c r="K66" s="4"/>
      <c r="L66" s="4"/>
      <c r="M66" s="4"/>
      <c r="N66" s="4"/>
      <c r="O66" s="4"/>
      <c r="P66" s="4"/>
      <c r="Q66" s="4"/>
      <c r="R66" s="4"/>
      <c r="S66" s="4"/>
      <c r="T66" s="4"/>
      <c r="U66" s="4"/>
      <c r="V66" s="4"/>
      <c r="W66" s="4"/>
      <c r="X66" s="4"/>
    </row>
    <row r="67" spans="1:24" x14ac:dyDescent="0.15">
      <c r="A67" s="4"/>
      <c r="B67" s="4"/>
      <c r="C67" s="4"/>
      <c r="D67" s="4"/>
      <c r="E67" s="4"/>
      <c r="F67" s="4"/>
      <c r="G67" s="4"/>
      <c r="H67" s="4"/>
      <c r="I67" s="4"/>
      <c r="J67" s="4"/>
      <c r="K67" s="4"/>
      <c r="L67" s="4"/>
      <c r="M67" s="4"/>
      <c r="N67" s="4"/>
      <c r="O67" s="4"/>
      <c r="P67" s="4"/>
      <c r="Q67" s="4"/>
      <c r="R67" s="4"/>
      <c r="S67" s="4"/>
      <c r="T67" s="4"/>
      <c r="U67" s="4"/>
      <c r="V67" s="4"/>
      <c r="W67" s="4"/>
      <c r="X67" s="4"/>
    </row>
    <row r="68" spans="1:24" x14ac:dyDescent="0.15">
      <c r="A68" s="4"/>
      <c r="B68" s="4"/>
      <c r="C68" s="4"/>
      <c r="D68" s="4"/>
      <c r="E68" s="4"/>
      <c r="F68" s="4"/>
      <c r="G68" s="4"/>
      <c r="H68" s="4"/>
      <c r="I68" s="4"/>
      <c r="J68" s="4"/>
      <c r="K68" s="4"/>
      <c r="L68" s="4"/>
      <c r="M68" s="4"/>
      <c r="N68" s="4"/>
      <c r="O68" s="4"/>
      <c r="P68" s="4"/>
      <c r="Q68" s="4"/>
      <c r="R68" s="4"/>
      <c r="S68" s="4"/>
      <c r="T68" s="4"/>
      <c r="U68" s="4"/>
      <c r="V68" s="4"/>
      <c r="W68" s="4"/>
      <c r="X68" s="4"/>
    </row>
    <row r="69" spans="1:24" x14ac:dyDescent="0.15">
      <c r="A69" s="4"/>
      <c r="B69" s="4"/>
      <c r="C69" s="4"/>
      <c r="D69" s="4"/>
      <c r="E69" s="4"/>
      <c r="F69" s="4"/>
      <c r="G69" s="4"/>
      <c r="H69" s="4"/>
      <c r="I69" s="4"/>
      <c r="J69" s="4"/>
      <c r="K69" s="4"/>
      <c r="L69" s="4"/>
      <c r="M69" s="4"/>
      <c r="N69" s="4"/>
      <c r="O69" s="4"/>
      <c r="P69" s="4"/>
      <c r="Q69" s="4"/>
      <c r="R69" s="4"/>
      <c r="S69" s="4"/>
      <c r="T69" s="4"/>
      <c r="U69" s="4"/>
      <c r="V69" s="4"/>
      <c r="W69" s="4"/>
      <c r="X69" s="4"/>
    </row>
    <row r="70" spans="1:24" x14ac:dyDescent="0.15">
      <c r="A70" s="4"/>
      <c r="B70" s="4"/>
      <c r="C70" s="4"/>
      <c r="D70" s="4"/>
      <c r="E70" s="4"/>
      <c r="F70" s="4"/>
      <c r="G70" s="4"/>
      <c r="H70" s="4"/>
      <c r="I70" s="4"/>
      <c r="J70" s="4"/>
      <c r="K70" s="4"/>
      <c r="L70" s="4"/>
      <c r="M70" s="4"/>
      <c r="N70" s="4"/>
      <c r="O70" s="4"/>
      <c r="P70" s="4"/>
      <c r="Q70" s="4"/>
      <c r="R70" s="4"/>
      <c r="S70" s="4"/>
      <c r="T70" s="4"/>
      <c r="U70" s="4"/>
      <c r="V70" s="4"/>
      <c r="W70" s="4"/>
      <c r="X70" s="4"/>
    </row>
    <row r="71" spans="1:24" x14ac:dyDescent="0.15">
      <c r="A71" s="4"/>
      <c r="B71" s="4"/>
      <c r="C71" s="4"/>
      <c r="D71" s="4"/>
      <c r="E71" s="4"/>
      <c r="F71" s="4"/>
      <c r="G71" s="4"/>
      <c r="H71" s="4"/>
      <c r="I71" s="4"/>
      <c r="J71" s="4"/>
      <c r="K71" s="4"/>
      <c r="L71" s="4"/>
      <c r="M71" s="4"/>
      <c r="N71" s="4"/>
      <c r="O71" s="4"/>
      <c r="P71" s="4"/>
      <c r="Q71" s="4"/>
      <c r="R71" s="4"/>
      <c r="S71" s="4"/>
      <c r="T71" s="4"/>
      <c r="U71" s="4"/>
      <c r="V71" s="4"/>
      <c r="W71" s="4"/>
      <c r="X71" s="4"/>
    </row>
    <row r="72" spans="1:24" x14ac:dyDescent="0.15">
      <c r="A72" s="4"/>
      <c r="B72" s="4"/>
      <c r="C72" s="4"/>
      <c r="D72" s="4"/>
      <c r="E72" s="4"/>
      <c r="F72" s="4"/>
      <c r="G72" s="4"/>
      <c r="H72" s="4"/>
      <c r="I72" s="4"/>
      <c r="J72" s="4"/>
      <c r="K72" s="4"/>
      <c r="L72" s="4"/>
      <c r="M72" s="4"/>
      <c r="N72" s="4"/>
      <c r="O72" s="4"/>
      <c r="P72" s="4"/>
      <c r="Q72" s="4"/>
      <c r="R72" s="4"/>
      <c r="S72" s="4"/>
      <c r="T72" s="4"/>
      <c r="U72" s="4"/>
      <c r="V72" s="4"/>
      <c r="W72" s="4"/>
      <c r="X72" s="4"/>
    </row>
    <row r="73" spans="1:24" x14ac:dyDescent="0.15">
      <c r="A73" s="4"/>
      <c r="B73" s="4"/>
      <c r="C73" s="4"/>
      <c r="D73" s="4"/>
      <c r="E73" s="4"/>
      <c r="F73" s="4"/>
      <c r="G73" s="4"/>
      <c r="H73" s="4"/>
      <c r="I73" s="4"/>
      <c r="J73" s="4"/>
      <c r="K73" s="4"/>
      <c r="L73" s="4"/>
      <c r="M73" s="4"/>
      <c r="N73" s="4"/>
      <c r="O73" s="4"/>
      <c r="P73" s="4"/>
      <c r="Q73" s="4"/>
      <c r="R73" s="4"/>
      <c r="S73" s="4"/>
      <c r="T73" s="4"/>
      <c r="U73" s="4"/>
      <c r="V73" s="4"/>
      <c r="W73" s="4"/>
      <c r="X73" s="4"/>
    </row>
    <row r="74" spans="1:24" x14ac:dyDescent="0.15">
      <c r="A74" s="4"/>
      <c r="B74" s="4"/>
      <c r="C74" s="4"/>
      <c r="D74" s="4"/>
      <c r="E74" s="4"/>
      <c r="F74" s="4"/>
      <c r="G74" s="4"/>
      <c r="H74" s="4"/>
      <c r="I74" s="4"/>
      <c r="J74" s="4"/>
      <c r="K74" s="4"/>
      <c r="L74" s="4"/>
      <c r="M74" s="4"/>
      <c r="N74" s="4"/>
      <c r="O74" s="4"/>
      <c r="P74" s="4"/>
      <c r="Q74" s="4"/>
      <c r="R74" s="4"/>
      <c r="S74" s="4"/>
      <c r="T74" s="4"/>
      <c r="U74" s="4"/>
      <c r="V74" s="4"/>
      <c r="W74" s="4"/>
      <c r="X74" s="4"/>
    </row>
    <row r="75" spans="1:24" x14ac:dyDescent="0.15">
      <c r="A75" s="4"/>
      <c r="B75" s="4"/>
      <c r="C75" s="4"/>
      <c r="D75" s="4"/>
      <c r="E75" s="4"/>
      <c r="F75" s="4"/>
      <c r="G75" s="4"/>
      <c r="H75" s="4"/>
      <c r="I75" s="4"/>
      <c r="J75" s="4"/>
      <c r="K75" s="4"/>
      <c r="L75" s="4"/>
      <c r="M75" s="4"/>
      <c r="N75" s="4"/>
      <c r="O75" s="4"/>
      <c r="P75" s="4"/>
      <c r="Q75" s="4"/>
      <c r="R75" s="4"/>
      <c r="S75" s="4"/>
      <c r="T75" s="4"/>
      <c r="U75" s="4"/>
      <c r="V75" s="4"/>
      <c r="W75" s="4"/>
      <c r="X75" s="4"/>
    </row>
    <row r="76" spans="1:24" x14ac:dyDescent="0.15">
      <c r="A76" s="4"/>
      <c r="B76" s="4"/>
      <c r="C76" s="4"/>
      <c r="D76" s="4"/>
      <c r="E76" s="4"/>
      <c r="F76" s="4"/>
      <c r="G76" s="4"/>
      <c r="H76" s="4"/>
      <c r="I76" s="4"/>
      <c r="J76" s="4"/>
      <c r="K76" s="4"/>
      <c r="L76" s="4"/>
      <c r="M76" s="4"/>
      <c r="N76" s="4"/>
      <c r="O76" s="4"/>
      <c r="P76" s="4"/>
      <c r="Q76" s="4"/>
      <c r="R76" s="4"/>
      <c r="S76" s="4"/>
      <c r="T76" s="4"/>
      <c r="U76" s="4"/>
      <c r="V76" s="4"/>
      <c r="W76" s="4"/>
      <c r="X76" s="4"/>
    </row>
    <row r="77" spans="1:24" x14ac:dyDescent="0.15">
      <c r="A77" s="4"/>
      <c r="B77" s="4"/>
      <c r="C77" s="4"/>
      <c r="D77" s="4"/>
      <c r="E77" s="4"/>
      <c r="F77" s="4"/>
      <c r="G77" s="4"/>
      <c r="H77" s="4"/>
      <c r="I77" s="4"/>
      <c r="J77" s="4"/>
      <c r="K77" s="4"/>
      <c r="L77" s="4"/>
      <c r="M77" s="4"/>
      <c r="N77" s="4"/>
      <c r="O77" s="4"/>
      <c r="P77" s="4"/>
      <c r="Q77" s="4"/>
      <c r="R77" s="4"/>
      <c r="S77" s="4"/>
      <c r="T77" s="4"/>
      <c r="U77" s="4"/>
      <c r="V77" s="4"/>
      <c r="W77" s="4"/>
      <c r="X77" s="4"/>
    </row>
    <row r="78" spans="1:24" x14ac:dyDescent="0.15">
      <c r="A78" s="4"/>
      <c r="B78" s="4"/>
      <c r="C78" s="4"/>
      <c r="D78" s="4"/>
      <c r="E78" s="4"/>
      <c r="F78" s="4"/>
      <c r="G78" s="4"/>
      <c r="H78" s="4"/>
      <c r="I78" s="4"/>
      <c r="J78" s="4"/>
      <c r="K78" s="4"/>
      <c r="L78" s="4"/>
      <c r="M78" s="4"/>
      <c r="N78" s="4"/>
      <c r="O78" s="4"/>
      <c r="P78" s="4"/>
      <c r="Q78" s="4"/>
      <c r="R78" s="4"/>
      <c r="S78" s="4"/>
      <c r="T78" s="4"/>
      <c r="U78" s="4"/>
      <c r="V78" s="4"/>
      <c r="W78" s="4"/>
      <c r="X78" s="4"/>
    </row>
    <row r="79" spans="1:24" x14ac:dyDescent="0.15">
      <c r="A79" s="4"/>
      <c r="B79" s="4"/>
      <c r="C79" s="4"/>
      <c r="D79" s="4"/>
      <c r="E79" s="4"/>
      <c r="F79" s="4"/>
      <c r="G79" s="4"/>
      <c r="H79" s="4"/>
      <c r="I79" s="4"/>
      <c r="J79" s="4"/>
      <c r="K79" s="4"/>
      <c r="L79" s="4"/>
      <c r="M79" s="4"/>
      <c r="N79" s="4"/>
      <c r="O79" s="4"/>
      <c r="P79" s="4"/>
      <c r="Q79" s="4"/>
      <c r="R79" s="4"/>
      <c r="S79" s="4"/>
      <c r="T79" s="4"/>
      <c r="U79" s="4"/>
      <c r="V79" s="4"/>
      <c r="W79" s="4"/>
      <c r="X79" s="4"/>
    </row>
    <row r="80" spans="1:24" x14ac:dyDescent="0.15">
      <c r="A80" s="4"/>
      <c r="B80" s="4"/>
      <c r="C80" s="4"/>
      <c r="D80" s="4"/>
      <c r="E80" s="4"/>
      <c r="F80" s="4"/>
      <c r="G80" s="4"/>
      <c r="H80" s="4"/>
      <c r="I80" s="4"/>
      <c r="J80" s="4"/>
      <c r="K80" s="4"/>
      <c r="L80" s="4"/>
      <c r="M80" s="4"/>
      <c r="N80" s="4"/>
      <c r="O80" s="4"/>
      <c r="P80" s="4"/>
      <c r="Q80" s="4"/>
      <c r="R80" s="4"/>
      <c r="S80" s="4"/>
      <c r="T80" s="4"/>
      <c r="U80" s="4"/>
      <c r="V80" s="4"/>
      <c r="W80" s="4"/>
      <c r="X80" s="4"/>
    </row>
    <row r="81" spans="1:24" x14ac:dyDescent="0.15">
      <c r="A81" s="4"/>
      <c r="B81" s="4"/>
      <c r="C81" s="4"/>
      <c r="D81" s="4"/>
      <c r="E81" s="4"/>
      <c r="F81" s="4"/>
      <c r="G81" s="4"/>
      <c r="H81" s="4"/>
      <c r="I81" s="4"/>
      <c r="J81" s="4"/>
      <c r="K81" s="4"/>
      <c r="L81" s="4"/>
      <c r="M81" s="4"/>
      <c r="N81" s="4"/>
      <c r="O81" s="4"/>
      <c r="P81" s="4"/>
      <c r="Q81" s="4"/>
      <c r="R81" s="4"/>
      <c r="S81" s="4"/>
      <c r="T81" s="4"/>
      <c r="U81" s="4"/>
      <c r="V81" s="4"/>
      <c r="W81" s="4"/>
      <c r="X81" s="4"/>
    </row>
    <row r="82" spans="1:24" x14ac:dyDescent="0.15">
      <c r="A82" s="4"/>
      <c r="B82" s="4"/>
      <c r="C82" s="4"/>
      <c r="D82" s="4"/>
      <c r="E82" s="4"/>
      <c r="F82" s="4"/>
      <c r="G82" s="4"/>
      <c r="H82" s="4"/>
      <c r="I82" s="4"/>
      <c r="J82" s="4"/>
      <c r="K82" s="4"/>
      <c r="L82" s="4"/>
      <c r="M82" s="4"/>
      <c r="N82" s="4"/>
      <c r="O82" s="4"/>
      <c r="P82" s="4"/>
      <c r="Q82" s="4"/>
      <c r="R82" s="4"/>
      <c r="S82" s="4"/>
      <c r="T82" s="4"/>
      <c r="U82" s="4"/>
      <c r="V82" s="4"/>
      <c r="W82" s="4"/>
      <c r="X82" s="4"/>
    </row>
    <row r="83" spans="1:24" x14ac:dyDescent="0.15">
      <c r="A83" s="4"/>
      <c r="B83" s="4"/>
      <c r="C83" s="4"/>
      <c r="D83" s="4"/>
      <c r="E83" s="4"/>
      <c r="F83" s="4"/>
      <c r="G83" s="4"/>
      <c r="H83" s="4"/>
      <c r="I83" s="4"/>
      <c r="J83" s="4"/>
      <c r="K83" s="4"/>
      <c r="L83" s="4"/>
      <c r="M83" s="4"/>
      <c r="N83" s="4"/>
      <c r="O83" s="4"/>
      <c r="P83" s="4"/>
      <c r="Q83" s="4"/>
      <c r="R83" s="4"/>
      <c r="S83" s="4"/>
      <c r="T83" s="4"/>
      <c r="U83" s="4"/>
      <c r="V83" s="4"/>
      <c r="W83" s="4"/>
      <c r="X83" s="4"/>
    </row>
    <row r="84" spans="1:24" x14ac:dyDescent="0.15">
      <c r="A84" s="4"/>
      <c r="B84" s="4"/>
      <c r="C84" s="4"/>
      <c r="D84" s="4"/>
      <c r="E84" s="4"/>
      <c r="F84" s="4"/>
      <c r="G84" s="4"/>
      <c r="H84" s="4"/>
      <c r="I84" s="4"/>
      <c r="J84" s="4"/>
      <c r="K84" s="4"/>
      <c r="L84" s="4"/>
      <c r="M84" s="4"/>
      <c r="N84" s="4"/>
      <c r="O84" s="4"/>
      <c r="P84" s="4"/>
      <c r="Q84" s="4"/>
      <c r="R84" s="4"/>
      <c r="S84" s="4"/>
      <c r="T84" s="4"/>
      <c r="U84" s="4"/>
      <c r="V84" s="4"/>
      <c r="W84" s="4"/>
      <c r="X84" s="4"/>
    </row>
    <row r="85" spans="1:24" x14ac:dyDescent="0.15">
      <c r="A85" s="4"/>
      <c r="B85" s="4"/>
      <c r="C85" s="4"/>
      <c r="D85" s="4"/>
      <c r="E85" s="4"/>
      <c r="F85" s="4"/>
      <c r="G85" s="4"/>
      <c r="H85" s="4"/>
      <c r="I85" s="4"/>
      <c r="J85" s="4"/>
      <c r="K85" s="4"/>
      <c r="L85" s="4"/>
      <c r="M85" s="4"/>
      <c r="N85" s="4"/>
      <c r="O85" s="4"/>
      <c r="P85" s="4"/>
      <c r="Q85" s="4"/>
      <c r="R85" s="4"/>
      <c r="S85" s="4"/>
      <c r="T85" s="4"/>
      <c r="U85" s="4"/>
      <c r="V85" s="4"/>
      <c r="W85" s="4"/>
      <c r="X85" s="4"/>
    </row>
    <row r="86" spans="1:24" x14ac:dyDescent="0.15">
      <c r="A86" s="4"/>
      <c r="B86" s="4"/>
      <c r="C86" s="4"/>
      <c r="D86" s="4"/>
      <c r="E86" s="4"/>
      <c r="F86" s="4"/>
      <c r="G86" s="4"/>
      <c r="H86" s="4"/>
      <c r="I86" s="4"/>
      <c r="J86" s="4"/>
      <c r="K86" s="4"/>
      <c r="L86" s="4"/>
      <c r="M86" s="4"/>
      <c r="N86" s="4"/>
      <c r="O86" s="4"/>
      <c r="P86" s="4"/>
      <c r="Q86" s="4"/>
      <c r="R86" s="4"/>
      <c r="S86" s="4"/>
      <c r="T86" s="4"/>
      <c r="U86" s="4"/>
      <c r="V86" s="4"/>
      <c r="W86" s="4"/>
      <c r="X86" s="4"/>
    </row>
    <row r="87" spans="1:24" x14ac:dyDescent="0.15">
      <c r="A87" s="4"/>
      <c r="B87" s="4"/>
      <c r="C87" s="4"/>
      <c r="D87" s="4"/>
      <c r="E87" s="4"/>
      <c r="F87" s="4"/>
      <c r="G87" s="4"/>
      <c r="H87" s="4"/>
      <c r="I87" s="4"/>
      <c r="J87" s="4"/>
      <c r="K87" s="4"/>
      <c r="L87" s="4"/>
      <c r="M87" s="4"/>
      <c r="N87" s="4"/>
      <c r="O87" s="4"/>
      <c r="P87" s="4"/>
      <c r="Q87" s="4"/>
      <c r="R87" s="4"/>
      <c r="S87" s="4"/>
      <c r="T87" s="4"/>
      <c r="U87" s="4"/>
      <c r="V87" s="4"/>
      <c r="W87" s="4"/>
      <c r="X87" s="4"/>
    </row>
    <row r="88" spans="1:24" x14ac:dyDescent="0.15">
      <c r="A88" s="4"/>
      <c r="B88" s="4"/>
      <c r="C88" s="4"/>
      <c r="D88" s="4"/>
      <c r="E88" s="4"/>
      <c r="F88" s="4"/>
      <c r="G88" s="4"/>
      <c r="H88" s="4"/>
      <c r="I88" s="4"/>
      <c r="J88" s="4"/>
      <c r="K88" s="4"/>
      <c r="L88" s="4"/>
      <c r="M88" s="4"/>
      <c r="N88" s="4"/>
      <c r="O88" s="4"/>
      <c r="P88" s="4"/>
      <c r="Q88" s="4"/>
      <c r="R88" s="4"/>
      <c r="S88" s="4"/>
      <c r="T88" s="4"/>
      <c r="U88" s="4"/>
      <c r="V88" s="4"/>
      <c r="W88" s="4"/>
      <c r="X88" s="4"/>
    </row>
    <row r="89" spans="1:24" x14ac:dyDescent="0.15">
      <c r="A89" s="4"/>
      <c r="B89" s="4"/>
      <c r="C89" s="4"/>
      <c r="D89" s="4"/>
      <c r="E89" s="4"/>
      <c r="F89" s="4"/>
      <c r="G89" s="4"/>
      <c r="H89" s="4"/>
      <c r="I89" s="4"/>
      <c r="J89" s="4"/>
      <c r="K89" s="4"/>
      <c r="L89" s="4"/>
      <c r="M89" s="4"/>
      <c r="N89" s="4"/>
      <c r="O89" s="4"/>
      <c r="P89" s="4"/>
      <c r="Q89" s="4"/>
      <c r="R89" s="4"/>
      <c r="S89" s="4"/>
      <c r="T89" s="4"/>
      <c r="U89" s="4"/>
      <c r="V89" s="4"/>
      <c r="W89" s="4"/>
      <c r="X89" s="4"/>
    </row>
    <row r="90" spans="1:24" x14ac:dyDescent="0.15">
      <c r="A90" s="4"/>
      <c r="B90" s="4"/>
      <c r="C90" s="4"/>
      <c r="D90" s="4"/>
      <c r="E90" s="4"/>
      <c r="F90" s="4"/>
      <c r="G90" s="4"/>
      <c r="H90" s="4"/>
      <c r="I90" s="4"/>
      <c r="J90" s="4"/>
      <c r="K90" s="4"/>
      <c r="L90" s="4"/>
      <c r="M90" s="4"/>
      <c r="N90" s="4"/>
      <c r="O90" s="4"/>
      <c r="P90" s="4"/>
      <c r="Q90" s="4"/>
      <c r="R90" s="4"/>
      <c r="S90" s="4"/>
      <c r="T90" s="4"/>
      <c r="U90" s="4"/>
      <c r="V90" s="4"/>
      <c r="W90" s="4"/>
      <c r="X90" s="4"/>
    </row>
    <row r="91" spans="1:24" x14ac:dyDescent="0.15">
      <c r="A91" s="4"/>
      <c r="B91" s="4"/>
      <c r="C91" s="4"/>
      <c r="D91" s="4"/>
      <c r="E91" s="4"/>
      <c r="F91" s="4"/>
      <c r="G91" s="4"/>
      <c r="H91" s="4"/>
      <c r="I91" s="4"/>
      <c r="J91" s="4"/>
      <c r="K91" s="4"/>
      <c r="L91" s="4"/>
      <c r="M91" s="4"/>
      <c r="N91" s="4"/>
      <c r="O91" s="4"/>
      <c r="P91" s="4"/>
      <c r="Q91" s="4"/>
      <c r="R91" s="4"/>
      <c r="S91" s="4"/>
      <c r="T91" s="4"/>
      <c r="U91" s="4"/>
      <c r="V91" s="4"/>
      <c r="W91" s="4"/>
      <c r="X91" s="4"/>
    </row>
    <row r="92" spans="1:24" x14ac:dyDescent="0.15">
      <c r="A92" s="4"/>
      <c r="B92" s="4"/>
      <c r="C92" s="4"/>
      <c r="D92" s="4"/>
      <c r="E92" s="4"/>
      <c r="F92" s="4"/>
      <c r="G92" s="4"/>
      <c r="H92" s="4"/>
      <c r="I92" s="4"/>
      <c r="J92" s="4"/>
      <c r="K92" s="4"/>
      <c r="L92" s="4"/>
      <c r="M92" s="4"/>
      <c r="N92" s="4"/>
      <c r="O92" s="4"/>
      <c r="P92" s="4"/>
      <c r="Q92" s="4"/>
      <c r="R92" s="4"/>
      <c r="S92" s="4"/>
      <c r="T92" s="4"/>
      <c r="U92" s="4"/>
      <c r="V92" s="4"/>
      <c r="W92" s="4"/>
      <c r="X92" s="4"/>
    </row>
    <row r="93" spans="1:24" x14ac:dyDescent="0.15">
      <c r="A93" s="4"/>
      <c r="B93" s="4"/>
      <c r="C93" s="4"/>
      <c r="D93" s="4"/>
      <c r="E93" s="4"/>
      <c r="F93" s="4"/>
      <c r="G93" s="4"/>
      <c r="H93" s="4"/>
      <c r="I93" s="4"/>
      <c r="J93" s="4"/>
      <c r="K93" s="4"/>
      <c r="L93" s="4"/>
      <c r="M93" s="4"/>
      <c r="N93" s="4"/>
      <c r="O93" s="4"/>
      <c r="P93" s="4"/>
      <c r="Q93" s="4"/>
      <c r="R93" s="4"/>
      <c r="S93" s="4"/>
      <c r="T93" s="4"/>
      <c r="U93" s="4"/>
      <c r="V93" s="4"/>
      <c r="W93" s="4"/>
      <c r="X93" s="4"/>
    </row>
    <row r="94" spans="1:24" x14ac:dyDescent="0.15">
      <c r="A94" s="4"/>
      <c r="B94" s="4"/>
      <c r="C94" s="4"/>
      <c r="D94" s="4"/>
      <c r="E94" s="4"/>
      <c r="F94" s="4"/>
      <c r="G94" s="4"/>
      <c r="H94" s="4"/>
      <c r="I94" s="4"/>
      <c r="J94" s="4"/>
      <c r="K94" s="4"/>
      <c r="L94" s="4"/>
      <c r="M94" s="4"/>
      <c r="N94" s="4"/>
      <c r="O94" s="4"/>
      <c r="P94" s="4"/>
      <c r="Q94" s="4"/>
      <c r="R94" s="4"/>
      <c r="S94" s="4"/>
      <c r="T94" s="4"/>
      <c r="U94" s="4"/>
      <c r="V94" s="4"/>
      <c r="W94" s="4"/>
      <c r="X94" s="4"/>
    </row>
    <row r="95" spans="1:24" x14ac:dyDescent="0.15">
      <c r="A95" s="4"/>
      <c r="B95" s="4"/>
      <c r="C95" s="4"/>
      <c r="D95" s="4"/>
      <c r="E95" s="4"/>
      <c r="F95" s="4"/>
      <c r="G95" s="4"/>
      <c r="H95" s="4"/>
      <c r="I95" s="4"/>
      <c r="J95" s="4"/>
      <c r="K95" s="4"/>
      <c r="L95" s="4"/>
      <c r="M95" s="4"/>
      <c r="N95" s="4"/>
      <c r="O95" s="4"/>
      <c r="P95" s="4"/>
      <c r="Q95" s="4"/>
      <c r="R95" s="4"/>
      <c r="S95" s="4"/>
      <c r="T95" s="4"/>
      <c r="U95" s="4"/>
      <c r="V95" s="4"/>
      <c r="W95" s="4"/>
      <c r="X95" s="4"/>
    </row>
    <row r="96" spans="1:24" x14ac:dyDescent="0.15">
      <c r="A96" s="4"/>
      <c r="B96" s="4"/>
      <c r="C96" s="4"/>
      <c r="D96" s="4"/>
      <c r="E96" s="4"/>
      <c r="F96" s="4"/>
      <c r="G96" s="4"/>
      <c r="H96" s="4"/>
      <c r="I96" s="4"/>
      <c r="J96" s="4"/>
      <c r="K96" s="4"/>
      <c r="L96" s="4"/>
      <c r="M96" s="4"/>
      <c r="N96" s="4"/>
      <c r="O96" s="4"/>
      <c r="P96" s="4"/>
      <c r="Q96" s="4"/>
      <c r="R96" s="4"/>
      <c r="S96" s="4"/>
      <c r="T96" s="4"/>
      <c r="U96" s="4"/>
      <c r="V96" s="4"/>
      <c r="W96" s="4"/>
      <c r="X96" s="4"/>
    </row>
    <row r="97" spans="1:24" x14ac:dyDescent="0.15">
      <c r="A97" s="4"/>
      <c r="B97" s="4"/>
      <c r="C97" s="4"/>
      <c r="D97" s="4"/>
      <c r="E97" s="4"/>
      <c r="F97" s="4"/>
      <c r="G97" s="4"/>
      <c r="H97" s="4"/>
      <c r="I97" s="4"/>
      <c r="J97" s="4"/>
      <c r="K97" s="4"/>
      <c r="L97" s="4"/>
      <c r="M97" s="4"/>
      <c r="N97" s="4"/>
      <c r="O97" s="4"/>
      <c r="P97" s="4"/>
      <c r="Q97" s="4"/>
      <c r="R97" s="4"/>
      <c r="S97" s="4"/>
      <c r="T97" s="4"/>
      <c r="U97" s="4"/>
      <c r="V97" s="4"/>
      <c r="W97" s="4"/>
      <c r="X97" s="4"/>
    </row>
    <row r="98" spans="1:24" x14ac:dyDescent="0.15">
      <c r="A98" s="4"/>
      <c r="B98" s="4"/>
      <c r="C98" s="4"/>
      <c r="D98" s="4"/>
      <c r="E98" s="4"/>
      <c r="F98" s="4"/>
      <c r="G98" s="4"/>
      <c r="H98" s="4"/>
      <c r="I98" s="4"/>
      <c r="J98" s="4"/>
      <c r="K98" s="4"/>
      <c r="L98" s="4"/>
      <c r="M98" s="4"/>
      <c r="N98" s="4"/>
      <c r="O98" s="4"/>
      <c r="P98" s="4"/>
      <c r="Q98" s="4"/>
      <c r="R98" s="4"/>
      <c r="S98" s="4"/>
      <c r="T98" s="4"/>
      <c r="U98" s="4"/>
      <c r="V98" s="4"/>
      <c r="W98" s="4"/>
      <c r="X98" s="4"/>
    </row>
    <row r="99" spans="1:24" x14ac:dyDescent="0.15">
      <c r="A99" s="4"/>
      <c r="B99" s="4"/>
      <c r="C99" s="4"/>
      <c r="D99" s="4"/>
      <c r="E99" s="4"/>
      <c r="F99" s="4"/>
      <c r="G99" s="4"/>
      <c r="H99" s="4"/>
      <c r="I99" s="4"/>
      <c r="J99" s="4"/>
      <c r="K99" s="4"/>
      <c r="L99" s="4"/>
      <c r="M99" s="4"/>
      <c r="N99" s="4"/>
      <c r="O99" s="4"/>
      <c r="P99" s="4"/>
      <c r="Q99" s="4"/>
      <c r="R99" s="4"/>
      <c r="S99" s="4"/>
      <c r="T99" s="4"/>
      <c r="U99" s="4"/>
      <c r="V99" s="4"/>
      <c r="W99" s="4"/>
      <c r="X99" s="4"/>
    </row>
    <row r="100" spans="1:24"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怪物属性偏向</vt:lpstr>
      <vt:lpstr>阵型随机表</vt:lpstr>
      <vt:lpstr>关卡设计</vt:lpstr>
      <vt:lpstr>战斗场景配置</vt:lpstr>
      <vt:lpstr>刷钱副本配置</vt:lpstr>
      <vt:lpstr>金币副本规划</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2017-07-27T13:21:28Z</dcterms:modified>
</cp:coreProperties>
</file>