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60" windowWidth="38400" windowHeight="21140" tabRatio="500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6" i="20" l="1"/>
  <c r="B136" i="20"/>
  <c r="F95" i="16"/>
  <c r="AD132" i="20"/>
  <c r="AH132" i="20"/>
  <c r="AI132" i="20"/>
  <c r="AJ132" i="20"/>
  <c r="Z132" i="20"/>
  <c r="AD133" i="20"/>
  <c r="AH133" i="20"/>
  <c r="AI133" i="20"/>
  <c r="AJ133" i="20"/>
  <c r="Z133" i="20"/>
  <c r="AD134" i="20"/>
  <c r="AH134" i="20"/>
  <c r="AI134" i="20"/>
  <c r="AJ134" i="20"/>
  <c r="Z134" i="20"/>
  <c r="AD135" i="20"/>
  <c r="AH135" i="20"/>
  <c r="AI135" i="20"/>
  <c r="AJ135" i="20"/>
  <c r="Z135" i="20"/>
  <c r="AD136" i="20"/>
  <c r="AH136" i="20"/>
  <c r="AI136" i="20"/>
  <c r="AJ136" i="20"/>
  <c r="Z136" i="20"/>
  <c r="AD137" i="20"/>
  <c r="AH137" i="20"/>
  <c r="AI137" i="20"/>
  <c r="AJ137" i="20"/>
  <c r="Z137" i="20"/>
  <c r="AD138" i="20"/>
  <c r="AH138" i="20"/>
  <c r="AI138" i="20"/>
  <c r="AJ138" i="20"/>
  <c r="Z138" i="20"/>
  <c r="AD139" i="20"/>
  <c r="AH139" i="20"/>
  <c r="AI139" i="20"/>
  <c r="AJ139" i="20"/>
  <c r="Z139" i="20"/>
  <c r="AD140" i="20"/>
  <c r="AH140" i="20"/>
  <c r="AI140" i="20"/>
  <c r="AJ140" i="20"/>
  <c r="Z140" i="20"/>
  <c r="AD141" i="20"/>
  <c r="AH141" i="20"/>
  <c r="AI141" i="20"/>
  <c r="AJ141" i="20"/>
  <c r="Z141" i="20"/>
  <c r="AD142" i="20"/>
  <c r="AH142" i="20"/>
  <c r="AI142" i="20"/>
  <c r="AJ142" i="20"/>
  <c r="Z142" i="20"/>
  <c r="AD143" i="20"/>
  <c r="AH143" i="20"/>
  <c r="AI143" i="20"/>
  <c r="AJ143" i="20"/>
  <c r="Z143" i="20"/>
  <c r="AD144" i="20"/>
  <c r="AH144" i="20"/>
  <c r="AI144" i="20"/>
  <c r="AJ144" i="20"/>
  <c r="Z144" i="20"/>
  <c r="A136" i="20"/>
  <c r="A137" i="20"/>
  <c r="C137" i="20"/>
  <c r="A138" i="20"/>
  <c r="C138" i="20"/>
  <c r="A139" i="20"/>
  <c r="C139" i="20"/>
  <c r="A140" i="20"/>
  <c r="C140" i="20"/>
  <c r="A141" i="20"/>
  <c r="C141" i="20"/>
  <c r="A142" i="20"/>
  <c r="C142" i="20"/>
  <c r="A143" i="20"/>
  <c r="C143" i="20"/>
  <c r="A144" i="20"/>
  <c r="C144" i="20"/>
  <c r="B144" i="20"/>
  <c r="B143" i="20"/>
  <c r="B142" i="20"/>
  <c r="B141" i="20"/>
  <c r="B140" i="20"/>
  <c r="B139" i="20"/>
  <c r="B138" i="20"/>
  <c r="B137" i="20"/>
  <c r="D136" i="20"/>
  <c r="H136" i="20"/>
  <c r="F136" i="20"/>
  <c r="G136" i="20"/>
  <c r="V136" i="20"/>
  <c r="E136" i="20"/>
  <c r="I136" i="20"/>
  <c r="J136" i="20"/>
  <c r="AC136" i="20"/>
  <c r="K136" i="20"/>
  <c r="L136" i="20"/>
  <c r="AE136" i="20"/>
  <c r="M136" i="20"/>
  <c r="AF136" i="20"/>
  <c r="N136" i="20"/>
  <c r="O136" i="20"/>
  <c r="P136" i="20"/>
  <c r="D137" i="20"/>
  <c r="H137" i="20"/>
  <c r="F137" i="20"/>
  <c r="G137" i="20"/>
  <c r="V137" i="20"/>
  <c r="E137" i="20"/>
  <c r="I137" i="20"/>
  <c r="J137" i="20"/>
  <c r="AC137" i="20"/>
  <c r="K137" i="20"/>
  <c r="L137" i="20"/>
  <c r="AE137" i="20"/>
  <c r="M137" i="20"/>
  <c r="AF137" i="20"/>
  <c r="N137" i="20"/>
  <c r="O137" i="20"/>
  <c r="P137" i="20"/>
  <c r="D138" i="20"/>
  <c r="H138" i="20"/>
  <c r="F138" i="20"/>
  <c r="G138" i="20"/>
  <c r="V138" i="20"/>
  <c r="E138" i="20"/>
  <c r="I138" i="20"/>
  <c r="J138" i="20"/>
  <c r="AC138" i="20"/>
  <c r="K138" i="20"/>
  <c r="L138" i="20"/>
  <c r="AE138" i="20"/>
  <c r="M138" i="20"/>
  <c r="AF138" i="20"/>
  <c r="N138" i="20"/>
  <c r="O138" i="20"/>
  <c r="P138" i="20"/>
  <c r="D139" i="20"/>
  <c r="H139" i="20"/>
  <c r="F139" i="20"/>
  <c r="G139" i="20"/>
  <c r="V139" i="20"/>
  <c r="E139" i="20"/>
  <c r="I139" i="20"/>
  <c r="J139" i="20"/>
  <c r="AC139" i="20"/>
  <c r="K139" i="20"/>
  <c r="L139" i="20"/>
  <c r="AE139" i="20"/>
  <c r="M139" i="20"/>
  <c r="AF139" i="20"/>
  <c r="N139" i="20"/>
  <c r="O139" i="20"/>
  <c r="P139" i="20"/>
  <c r="D140" i="20"/>
  <c r="H140" i="20"/>
  <c r="F140" i="20"/>
  <c r="G140" i="20"/>
  <c r="V140" i="20"/>
  <c r="E140" i="20"/>
  <c r="I140" i="20"/>
  <c r="J140" i="20"/>
  <c r="AC140" i="20"/>
  <c r="K140" i="20"/>
  <c r="L140" i="20"/>
  <c r="AE140" i="20"/>
  <c r="M140" i="20"/>
  <c r="AF140" i="20"/>
  <c r="N140" i="20"/>
  <c r="O140" i="20"/>
  <c r="P140" i="20"/>
  <c r="D141" i="20"/>
  <c r="H141" i="20"/>
  <c r="F141" i="20"/>
  <c r="G141" i="20"/>
  <c r="V141" i="20"/>
  <c r="E141" i="20"/>
  <c r="I141" i="20"/>
  <c r="J141" i="20"/>
  <c r="AC141" i="20"/>
  <c r="K141" i="20"/>
  <c r="L141" i="20"/>
  <c r="AE141" i="20"/>
  <c r="M141" i="20"/>
  <c r="AF141" i="20"/>
  <c r="N141" i="20"/>
  <c r="O141" i="20"/>
  <c r="P141" i="20"/>
  <c r="D142" i="20"/>
  <c r="H142" i="20"/>
  <c r="F142" i="20"/>
  <c r="G142" i="20"/>
  <c r="V142" i="20"/>
  <c r="E142" i="20"/>
  <c r="I142" i="20"/>
  <c r="J142" i="20"/>
  <c r="AC142" i="20"/>
  <c r="K142" i="20"/>
  <c r="L142" i="20"/>
  <c r="AE142" i="20"/>
  <c r="M142" i="20"/>
  <c r="AF142" i="20"/>
  <c r="N142" i="20"/>
  <c r="O142" i="20"/>
  <c r="P142" i="20"/>
  <c r="D143" i="20"/>
  <c r="H143" i="20"/>
  <c r="F143" i="20"/>
  <c r="G143" i="20"/>
  <c r="V143" i="20"/>
  <c r="E143" i="20"/>
  <c r="I143" i="20"/>
  <c r="J143" i="20"/>
  <c r="AC143" i="20"/>
  <c r="K143" i="20"/>
  <c r="L143" i="20"/>
  <c r="AE143" i="20"/>
  <c r="M143" i="20"/>
  <c r="AF143" i="20"/>
  <c r="N143" i="20"/>
  <c r="O143" i="20"/>
  <c r="P143" i="20"/>
  <c r="D144" i="20"/>
  <c r="H144" i="20"/>
  <c r="F144" i="20"/>
  <c r="G144" i="20"/>
  <c r="V144" i="20"/>
  <c r="E144" i="20"/>
  <c r="I144" i="20"/>
  <c r="J144" i="20"/>
  <c r="AC144" i="20"/>
  <c r="K144" i="20"/>
  <c r="L144" i="20"/>
  <c r="AE144" i="20"/>
  <c r="M144" i="20"/>
  <c r="AF144" i="20"/>
  <c r="N144" i="20"/>
  <c r="O144" i="20"/>
  <c r="P144" i="20"/>
  <c r="A18" i="16"/>
  <c r="B59" i="20"/>
  <c r="F18" i="16"/>
  <c r="D135" i="20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A19" i="16"/>
  <c r="B61" i="20"/>
  <c r="B60" i="20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A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A21" i="16"/>
  <c r="B63" i="20"/>
  <c r="B62" i="20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A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A23" i="16"/>
  <c r="B65" i="20"/>
  <c r="B64" i="20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A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A25" i="16"/>
  <c r="B67" i="20"/>
  <c r="B66" i="20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A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A27" i="16"/>
  <c r="B69" i="20"/>
  <c r="B68" i="20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A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A29" i="16"/>
  <c r="B71" i="20"/>
  <c r="B70" i="20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A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A31" i="16"/>
  <c r="B73" i="20"/>
  <c r="B72" i="20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A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A33" i="16"/>
  <c r="B75" i="20"/>
  <c r="B74" i="20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A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A35" i="16"/>
  <c r="B77" i="20"/>
  <c r="B76" i="20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A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A37" i="16"/>
  <c r="B79" i="20"/>
  <c r="B78" i="20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A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A39" i="16"/>
  <c r="B81" i="20"/>
  <c r="B80" i="20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A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A41" i="16"/>
  <c r="B83" i="20"/>
  <c r="B82" i="20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A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A43" i="16"/>
  <c r="B85" i="20"/>
  <c r="B84" i="20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A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A45" i="16"/>
  <c r="B87" i="20"/>
  <c r="B86" i="20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A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A47" i="16"/>
  <c r="B89" i="20"/>
  <c r="B88" i="20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A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A49" i="16"/>
  <c r="B91" i="20"/>
  <c r="B90" i="20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A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A51" i="16"/>
  <c r="B93" i="20"/>
  <c r="B92" i="20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A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A53" i="16"/>
  <c r="B95" i="20"/>
  <c r="B94" i="20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A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A55" i="16"/>
  <c r="B97" i="20"/>
  <c r="B96" i="20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A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A57" i="16"/>
  <c r="B99" i="20"/>
  <c r="B98" i="20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A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A59" i="16"/>
  <c r="B101" i="20"/>
  <c r="B100" i="20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A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A61" i="16"/>
  <c r="B103" i="20"/>
  <c r="B102" i="20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A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A63" i="16"/>
  <c r="B105" i="20"/>
  <c r="B104" i="20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A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A65" i="16"/>
  <c r="B107" i="20"/>
  <c r="B106" i="20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A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A67" i="16"/>
  <c r="B109" i="20"/>
  <c r="B108" i="20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A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A69" i="16"/>
  <c r="B111" i="20"/>
  <c r="B110" i="20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A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A71" i="16"/>
  <c r="B113" i="20"/>
  <c r="B112" i="20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A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A73" i="16"/>
  <c r="B115" i="20"/>
  <c r="B114" i="20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A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A75" i="16"/>
  <c r="B117" i="20"/>
  <c r="B116" i="20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A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A77" i="16"/>
  <c r="B119" i="20"/>
  <c r="B118" i="20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A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A79" i="16"/>
  <c r="B121" i="20"/>
  <c r="B120" i="20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A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A81" i="16"/>
  <c r="B123" i="20"/>
  <c r="B122" i="20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A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A83" i="16"/>
  <c r="B125" i="20"/>
  <c r="B124" i="20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A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A85" i="16"/>
  <c r="B127" i="20"/>
  <c r="B126" i="20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A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A87" i="16"/>
  <c r="B129" i="20"/>
  <c r="B128" i="20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A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A89" i="16"/>
  <c r="B131" i="20"/>
  <c r="B130" i="20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A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A91" i="16"/>
  <c r="B133" i="20"/>
  <c r="B132" i="20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A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A93" i="16"/>
  <c r="B135" i="20"/>
  <c r="B134" i="20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A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A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A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A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A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A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A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A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A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A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W61" i="12"/>
  <c r="A61" i="12"/>
  <c r="V59" i="20"/>
  <c r="AD59" i="20"/>
  <c r="AH59" i="20"/>
  <c r="AI59" i="20"/>
  <c r="AJ59" i="20"/>
  <c r="Z59" i="20"/>
  <c r="AE59" i="20"/>
  <c r="M59" i="20"/>
  <c r="F61" i="12"/>
  <c r="AC59" i="20"/>
  <c r="K59" i="20"/>
  <c r="G61" i="12"/>
  <c r="L59" i="20"/>
  <c r="I61" i="12"/>
  <c r="AF59" i="20"/>
  <c r="N59" i="20"/>
  <c r="J61" i="12"/>
  <c r="J59" i="20"/>
  <c r="X61" i="12"/>
  <c r="I59" i="20"/>
  <c r="Y61" i="12"/>
  <c r="Z62" i="12"/>
  <c r="W62" i="12"/>
  <c r="A62" i="12"/>
  <c r="V60" i="20"/>
  <c r="AD60" i="20"/>
  <c r="AH60" i="20"/>
  <c r="AI60" i="20"/>
  <c r="AJ60" i="20"/>
  <c r="Z60" i="20"/>
  <c r="AE60" i="20"/>
  <c r="M60" i="20"/>
  <c r="F62" i="12"/>
  <c r="AC60" i="20"/>
  <c r="K60" i="20"/>
  <c r="G62" i="12"/>
  <c r="L60" i="20"/>
  <c r="I62" i="12"/>
  <c r="AF60" i="20"/>
  <c r="N60" i="20"/>
  <c r="J62" i="12"/>
  <c r="J60" i="20"/>
  <c r="X62" i="12"/>
  <c r="I60" i="20"/>
  <c r="Y62" i="12"/>
  <c r="Z63" i="12"/>
  <c r="W63" i="12"/>
  <c r="A63" i="12"/>
  <c r="V61" i="20"/>
  <c r="AD61" i="20"/>
  <c r="AH61" i="20"/>
  <c r="AI61" i="20"/>
  <c r="AJ61" i="20"/>
  <c r="Z61" i="20"/>
  <c r="AE61" i="20"/>
  <c r="M61" i="20"/>
  <c r="F63" i="12"/>
  <c r="AC61" i="20"/>
  <c r="K61" i="20"/>
  <c r="G63" i="12"/>
  <c r="L61" i="20"/>
  <c r="I63" i="12"/>
  <c r="AF61" i="20"/>
  <c r="N61" i="20"/>
  <c r="J63" i="12"/>
  <c r="J61" i="20"/>
  <c r="X63" i="12"/>
  <c r="I61" i="20"/>
  <c r="Y63" i="12"/>
  <c r="Z64" i="12"/>
  <c r="W64" i="12"/>
  <c r="A64" i="12"/>
  <c r="V62" i="20"/>
  <c r="AD62" i="20"/>
  <c r="AH62" i="20"/>
  <c r="AI62" i="20"/>
  <c r="AJ62" i="20"/>
  <c r="Z62" i="20"/>
  <c r="AE62" i="20"/>
  <c r="M62" i="20"/>
  <c r="F64" i="12"/>
  <c r="AC62" i="20"/>
  <c r="K62" i="20"/>
  <c r="G64" i="12"/>
  <c r="L62" i="20"/>
  <c r="I64" i="12"/>
  <c r="AF62" i="20"/>
  <c r="N62" i="20"/>
  <c r="J64" i="12"/>
  <c r="J62" i="20"/>
  <c r="X64" i="12"/>
  <c r="I62" i="20"/>
  <c r="Y64" i="12"/>
  <c r="Z65" i="12"/>
  <c r="W65" i="12"/>
  <c r="A65" i="12"/>
  <c r="V63" i="20"/>
  <c r="AD63" i="20"/>
  <c r="AH63" i="20"/>
  <c r="AI63" i="20"/>
  <c r="AJ63" i="20"/>
  <c r="Z63" i="20"/>
  <c r="AE63" i="20"/>
  <c r="M63" i="20"/>
  <c r="F65" i="12"/>
  <c r="AC63" i="20"/>
  <c r="K63" i="20"/>
  <c r="G65" i="12"/>
  <c r="L63" i="20"/>
  <c r="I65" i="12"/>
  <c r="AF63" i="20"/>
  <c r="N63" i="20"/>
  <c r="J65" i="12"/>
  <c r="J63" i="20"/>
  <c r="X65" i="12"/>
  <c r="I63" i="20"/>
  <c r="Y65" i="12"/>
  <c r="Z66" i="12"/>
  <c r="W66" i="12"/>
  <c r="A66" i="12"/>
  <c r="V64" i="20"/>
  <c r="AD64" i="20"/>
  <c r="AH64" i="20"/>
  <c r="AI64" i="20"/>
  <c r="AJ64" i="20"/>
  <c r="Z64" i="20"/>
  <c r="AE64" i="20"/>
  <c r="M64" i="20"/>
  <c r="F66" i="12"/>
  <c r="AC64" i="20"/>
  <c r="K64" i="20"/>
  <c r="G66" i="12"/>
  <c r="L64" i="20"/>
  <c r="I66" i="12"/>
  <c r="AF64" i="20"/>
  <c r="N64" i="20"/>
  <c r="J66" i="12"/>
  <c r="J64" i="20"/>
  <c r="X66" i="12"/>
  <c r="I64" i="20"/>
  <c r="Y66" i="12"/>
  <c r="Z67" i="12"/>
  <c r="W67" i="12"/>
  <c r="A67" i="12"/>
  <c r="V65" i="20"/>
  <c r="AD65" i="20"/>
  <c r="AH65" i="20"/>
  <c r="AI65" i="20"/>
  <c r="AJ65" i="20"/>
  <c r="Z65" i="20"/>
  <c r="AE65" i="20"/>
  <c r="M65" i="20"/>
  <c r="F67" i="12"/>
  <c r="AC65" i="20"/>
  <c r="K65" i="20"/>
  <c r="G67" i="12"/>
  <c r="L65" i="20"/>
  <c r="I67" i="12"/>
  <c r="AF65" i="20"/>
  <c r="N65" i="20"/>
  <c r="J67" i="12"/>
  <c r="J65" i="20"/>
  <c r="X67" i="12"/>
  <c r="I65" i="20"/>
  <c r="Y67" i="12"/>
  <c r="Z68" i="12"/>
  <c r="W68" i="12"/>
  <c r="A68" i="12"/>
  <c r="V66" i="20"/>
  <c r="AD66" i="20"/>
  <c r="AH66" i="20"/>
  <c r="AI66" i="20"/>
  <c r="AJ66" i="20"/>
  <c r="Z66" i="20"/>
  <c r="AE66" i="20"/>
  <c r="M66" i="20"/>
  <c r="F68" i="12"/>
  <c r="AC66" i="20"/>
  <c r="K66" i="20"/>
  <c r="G68" i="12"/>
  <c r="L66" i="20"/>
  <c r="I68" i="12"/>
  <c r="AF66" i="20"/>
  <c r="N66" i="20"/>
  <c r="J68" i="12"/>
  <c r="J66" i="20"/>
  <c r="X68" i="12"/>
  <c r="I66" i="20"/>
  <c r="Y68" i="12"/>
  <c r="Z69" i="12"/>
  <c r="W69" i="12"/>
  <c r="A69" i="12"/>
  <c r="V67" i="20"/>
  <c r="AD67" i="20"/>
  <c r="AH67" i="20"/>
  <c r="AI67" i="20"/>
  <c r="AJ67" i="20"/>
  <c r="Z67" i="20"/>
  <c r="AE67" i="20"/>
  <c r="M67" i="20"/>
  <c r="F69" i="12"/>
  <c r="AC67" i="20"/>
  <c r="K67" i="20"/>
  <c r="G69" i="12"/>
  <c r="L67" i="20"/>
  <c r="I69" i="12"/>
  <c r="AF67" i="20"/>
  <c r="N67" i="20"/>
  <c r="J69" i="12"/>
  <c r="J67" i="20"/>
  <c r="X69" i="12"/>
  <c r="I67" i="20"/>
  <c r="Y69" i="12"/>
  <c r="Z70" i="12"/>
  <c r="W70" i="12"/>
  <c r="A70" i="12"/>
  <c r="V68" i="20"/>
  <c r="AD68" i="20"/>
  <c r="AH68" i="20"/>
  <c r="AI68" i="20"/>
  <c r="AJ68" i="20"/>
  <c r="Z68" i="20"/>
  <c r="AE68" i="20"/>
  <c r="M68" i="20"/>
  <c r="F70" i="12"/>
  <c r="AC68" i="20"/>
  <c r="K68" i="20"/>
  <c r="G70" i="12"/>
  <c r="L68" i="20"/>
  <c r="I70" i="12"/>
  <c r="AF68" i="20"/>
  <c r="N68" i="20"/>
  <c r="J70" i="12"/>
  <c r="J68" i="20"/>
  <c r="X70" i="12"/>
  <c r="I68" i="20"/>
  <c r="Y70" i="12"/>
  <c r="Z71" i="12"/>
  <c r="W71" i="12"/>
  <c r="A71" i="12"/>
  <c r="V69" i="20"/>
  <c r="AD69" i="20"/>
  <c r="AH69" i="20"/>
  <c r="AI69" i="20"/>
  <c r="AJ69" i="20"/>
  <c r="Z69" i="20"/>
  <c r="AE69" i="20"/>
  <c r="M69" i="20"/>
  <c r="F71" i="12"/>
  <c r="AC69" i="20"/>
  <c r="K69" i="20"/>
  <c r="G71" i="12"/>
  <c r="L69" i="20"/>
  <c r="I71" i="12"/>
  <c r="AF69" i="20"/>
  <c r="N69" i="20"/>
  <c r="J71" i="12"/>
  <c r="J69" i="20"/>
  <c r="X71" i="12"/>
  <c r="I69" i="20"/>
  <c r="Y71" i="12"/>
  <c r="Z72" i="12"/>
  <c r="W72" i="12"/>
  <c r="A72" i="12"/>
  <c r="V70" i="20"/>
  <c r="AD70" i="20"/>
  <c r="AH70" i="20"/>
  <c r="AI70" i="20"/>
  <c r="AJ70" i="20"/>
  <c r="Z70" i="20"/>
  <c r="AE70" i="20"/>
  <c r="M70" i="20"/>
  <c r="F72" i="12"/>
  <c r="AC70" i="20"/>
  <c r="K70" i="20"/>
  <c r="G72" i="12"/>
  <c r="L70" i="20"/>
  <c r="I72" i="12"/>
  <c r="AF70" i="20"/>
  <c r="N70" i="20"/>
  <c r="J72" i="12"/>
  <c r="J70" i="20"/>
  <c r="X72" i="12"/>
  <c r="I70" i="20"/>
  <c r="Y72" i="12"/>
  <c r="Z73" i="12"/>
  <c r="W73" i="12"/>
  <c r="A73" i="12"/>
  <c r="V71" i="20"/>
  <c r="AD71" i="20"/>
  <c r="AH71" i="20"/>
  <c r="AI71" i="20"/>
  <c r="AJ71" i="20"/>
  <c r="Z71" i="20"/>
  <c r="AE71" i="20"/>
  <c r="M71" i="20"/>
  <c r="F73" i="12"/>
  <c r="AC71" i="20"/>
  <c r="K71" i="20"/>
  <c r="G73" i="12"/>
  <c r="L71" i="20"/>
  <c r="I73" i="12"/>
  <c r="AF71" i="20"/>
  <c r="N71" i="20"/>
  <c r="J73" i="12"/>
  <c r="J71" i="20"/>
  <c r="X73" i="12"/>
  <c r="I71" i="20"/>
  <c r="Y73" i="12"/>
  <c r="Z74" i="12"/>
  <c r="W74" i="12"/>
  <c r="A74" i="12"/>
  <c r="V72" i="20"/>
  <c r="AD72" i="20"/>
  <c r="AH72" i="20"/>
  <c r="AI72" i="20"/>
  <c r="AJ72" i="20"/>
  <c r="Z72" i="20"/>
  <c r="AE72" i="20"/>
  <c r="M72" i="20"/>
  <c r="F74" i="12"/>
  <c r="AC72" i="20"/>
  <c r="K72" i="20"/>
  <c r="G74" i="12"/>
  <c r="L72" i="20"/>
  <c r="I74" i="12"/>
  <c r="AF72" i="20"/>
  <c r="N72" i="20"/>
  <c r="J74" i="12"/>
  <c r="J72" i="20"/>
  <c r="X74" i="12"/>
  <c r="I72" i="20"/>
  <c r="Y74" i="12"/>
  <c r="Z75" i="12"/>
  <c r="W75" i="12"/>
  <c r="A75" i="12"/>
  <c r="V73" i="20"/>
  <c r="AD73" i="20"/>
  <c r="AH73" i="20"/>
  <c r="AI73" i="20"/>
  <c r="AJ73" i="20"/>
  <c r="Z73" i="20"/>
  <c r="AE73" i="20"/>
  <c r="M73" i="20"/>
  <c r="F75" i="12"/>
  <c r="AC73" i="20"/>
  <c r="K73" i="20"/>
  <c r="G75" i="12"/>
  <c r="L73" i="20"/>
  <c r="I75" i="12"/>
  <c r="AF73" i="20"/>
  <c r="N73" i="20"/>
  <c r="J75" i="12"/>
  <c r="J73" i="20"/>
  <c r="X75" i="12"/>
  <c r="I73" i="20"/>
  <c r="Y75" i="12"/>
  <c r="Z76" i="12"/>
  <c r="W76" i="12"/>
  <c r="A76" i="12"/>
  <c r="V74" i="20"/>
  <c r="AD74" i="20"/>
  <c r="AH74" i="20"/>
  <c r="AI74" i="20"/>
  <c r="AJ74" i="20"/>
  <c r="Z74" i="20"/>
  <c r="AE74" i="20"/>
  <c r="M74" i="20"/>
  <c r="F76" i="12"/>
  <c r="AC74" i="20"/>
  <c r="K74" i="20"/>
  <c r="G76" i="12"/>
  <c r="L74" i="20"/>
  <c r="I76" i="12"/>
  <c r="AF74" i="20"/>
  <c r="N74" i="20"/>
  <c r="J76" i="12"/>
  <c r="J74" i="20"/>
  <c r="X76" i="12"/>
  <c r="I74" i="20"/>
  <c r="Y76" i="12"/>
  <c r="Z77" i="12"/>
  <c r="W77" i="12"/>
  <c r="A77" i="12"/>
  <c r="V75" i="20"/>
  <c r="AD75" i="20"/>
  <c r="AH75" i="20"/>
  <c r="AI75" i="20"/>
  <c r="AJ75" i="20"/>
  <c r="Z75" i="20"/>
  <c r="AE75" i="20"/>
  <c r="M75" i="20"/>
  <c r="F77" i="12"/>
  <c r="AC75" i="20"/>
  <c r="K75" i="20"/>
  <c r="G77" i="12"/>
  <c r="L75" i="20"/>
  <c r="I77" i="12"/>
  <c r="AF75" i="20"/>
  <c r="N75" i="20"/>
  <c r="J77" i="12"/>
  <c r="J75" i="20"/>
  <c r="X77" i="12"/>
  <c r="I75" i="20"/>
  <c r="Y77" i="12"/>
  <c r="Z78" i="12"/>
  <c r="W78" i="12"/>
  <c r="A78" i="12"/>
  <c r="V76" i="20"/>
  <c r="AD76" i="20"/>
  <c r="AH76" i="20"/>
  <c r="AI76" i="20"/>
  <c r="AJ76" i="20"/>
  <c r="Z76" i="20"/>
  <c r="AE76" i="20"/>
  <c r="M76" i="20"/>
  <c r="F78" i="12"/>
  <c r="AC76" i="20"/>
  <c r="K76" i="20"/>
  <c r="G78" i="12"/>
  <c r="L76" i="20"/>
  <c r="I78" i="12"/>
  <c r="AF76" i="20"/>
  <c r="N76" i="20"/>
  <c r="J78" i="12"/>
  <c r="J76" i="20"/>
  <c r="X78" i="12"/>
  <c r="I76" i="20"/>
  <c r="Y78" i="12"/>
  <c r="Z79" i="12"/>
  <c r="W79" i="12"/>
  <c r="A79" i="12"/>
  <c r="V77" i="20"/>
  <c r="AD77" i="20"/>
  <c r="AH77" i="20"/>
  <c r="AI77" i="20"/>
  <c r="AJ77" i="20"/>
  <c r="Z77" i="20"/>
  <c r="AE77" i="20"/>
  <c r="M77" i="20"/>
  <c r="F79" i="12"/>
  <c r="AC77" i="20"/>
  <c r="K77" i="20"/>
  <c r="G79" i="12"/>
  <c r="L77" i="20"/>
  <c r="I79" i="12"/>
  <c r="AF77" i="20"/>
  <c r="N77" i="20"/>
  <c r="J79" i="12"/>
  <c r="J77" i="20"/>
  <c r="X79" i="12"/>
  <c r="I77" i="20"/>
  <c r="Y79" i="12"/>
  <c r="Z80" i="12"/>
  <c r="W80" i="12"/>
  <c r="A80" i="12"/>
  <c r="V78" i="20"/>
  <c r="AD78" i="20"/>
  <c r="AH78" i="20"/>
  <c r="AI78" i="20"/>
  <c r="AJ78" i="20"/>
  <c r="Z78" i="20"/>
  <c r="AE78" i="20"/>
  <c r="M78" i="20"/>
  <c r="F80" i="12"/>
  <c r="AC78" i="20"/>
  <c r="K78" i="20"/>
  <c r="G80" i="12"/>
  <c r="L78" i="20"/>
  <c r="I80" i="12"/>
  <c r="AF78" i="20"/>
  <c r="N78" i="20"/>
  <c r="J80" i="12"/>
  <c r="J78" i="20"/>
  <c r="X80" i="12"/>
  <c r="I78" i="20"/>
  <c r="Y80" i="12"/>
  <c r="Z81" i="12"/>
  <c r="W81" i="12"/>
  <c r="A81" i="12"/>
  <c r="V79" i="20"/>
  <c r="AD79" i="20"/>
  <c r="AH79" i="20"/>
  <c r="AI79" i="20"/>
  <c r="AJ79" i="20"/>
  <c r="Z79" i="20"/>
  <c r="AE79" i="20"/>
  <c r="M79" i="20"/>
  <c r="F81" i="12"/>
  <c r="AC79" i="20"/>
  <c r="K79" i="20"/>
  <c r="G81" i="12"/>
  <c r="L79" i="20"/>
  <c r="I81" i="12"/>
  <c r="AF79" i="20"/>
  <c r="N79" i="20"/>
  <c r="J81" i="12"/>
  <c r="J79" i="20"/>
  <c r="X81" i="12"/>
  <c r="I79" i="20"/>
  <c r="Y81" i="12"/>
  <c r="Z82" i="12"/>
  <c r="W82" i="12"/>
  <c r="A82" i="12"/>
  <c r="V80" i="20"/>
  <c r="AD80" i="20"/>
  <c r="AH80" i="20"/>
  <c r="AI80" i="20"/>
  <c r="AJ80" i="20"/>
  <c r="Z80" i="20"/>
  <c r="AE80" i="20"/>
  <c r="M80" i="20"/>
  <c r="F82" i="12"/>
  <c r="AC80" i="20"/>
  <c r="K80" i="20"/>
  <c r="G82" i="12"/>
  <c r="L80" i="20"/>
  <c r="I82" i="12"/>
  <c r="AF80" i="20"/>
  <c r="N80" i="20"/>
  <c r="J82" i="12"/>
  <c r="J80" i="20"/>
  <c r="X82" i="12"/>
  <c r="I80" i="20"/>
  <c r="Y82" i="12"/>
  <c r="Z83" i="12"/>
  <c r="W83" i="12"/>
  <c r="A83" i="12"/>
  <c r="V81" i="20"/>
  <c r="AD81" i="20"/>
  <c r="AH81" i="20"/>
  <c r="AI81" i="20"/>
  <c r="AJ81" i="20"/>
  <c r="Z81" i="20"/>
  <c r="AE81" i="20"/>
  <c r="M81" i="20"/>
  <c r="F83" i="12"/>
  <c r="AC81" i="20"/>
  <c r="K81" i="20"/>
  <c r="G83" i="12"/>
  <c r="L81" i="20"/>
  <c r="I83" i="12"/>
  <c r="AF81" i="20"/>
  <c r="N81" i="20"/>
  <c r="J83" i="12"/>
  <c r="J81" i="20"/>
  <c r="X83" i="12"/>
  <c r="I81" i="20"/>
  <c r="Y83" i="12"/>
  <c r="Z84" i="12"/>
  <c r="W84" i="12"/>
  <c r="A84" i="12"/>
  <c r="V82" i="20"/>
  <c r="AD82" i="20"/>
  <c r="AH82" i="20"/>
  <c r="AI82" i="20"/>
  <c r="AJ82" i="20"/>
  <c r="Z82" i="20"/>
  <c r="AE82" i="20"/>
  <c r="M82" i="20"/>
  <c r="F84" i="12"/>
  <c r="AC82" i="20"/>
  <c r="K82" i="20"/>
  <c r="G84" i="12"/>
  <c r="L82" i="20"/>
  <c r="I84" i="12"/>
  <c r="AF82" i="20"/>
  <c r="N82" i="20"/>
  <c r="J84" i="12"/>
  <c r="J82" i="20"/>
  <c r="X84" i="12"/>
  <c r="I82" i="20"/>
  <c r="Y84" i="12"/>
  <c r="Z85" i="12"/>
  <c r="W85" i="12"/>
  <c r="A85" i="12"/>
  <c r="V83" i="20"/>
  <c r="AD83" i="20"/>
  <c r="AH83" i="20"/>
  <c r="AI83" i="20"/>
  <c r="AJ83" i="20"/>
  <c r="Z83" i="20"/>
  <c r="AE83" i="20"/>
  <c r="M83" i="20"/>
  <c r="F85" i="12"/>
  <c r="AC83" i="20"/>
  <c r="K83" i="20"/>
  <c r="G85" i="12"/>
  <c r="L83" i="20"/>
  <c r="I85" i="12"/>
  <c r="AF83" i="20"/>
  <c r="N83" i="20"/>
  <c r="J85" i="12"/>
  <c r="J83" i="20"/>
  <c r="X85" i="12"/>
  <c r="I83" i="20"/>
  <c r="Y85" i="12"/>
  <c r="Z86" i="12"/>
  <c r="W86" i="12"/>
  <c r="A86" i="12"/>
  <c r="V84" i="20"/>
  <c r="AD84" i="20"/>
  <c r="AH84" i="20"/>
  <c r="AI84" i="20"/>
  <c r="AJ84" i="20"/>
  <c r="Z84" i="20"/>
  <c r="AE84" i="20"/>
  <c r="M84" i="20"/>
  <c r="F86" i="12"/>
  <c r="AC84" i="20"/>
  <c r="K84" i="20"/>
  <c r="G86" i="12"/>
  <c r="L84" i="20"/>
  <c r="I86" i="12"/>
  <c r="AF84" i="20"/>
  <c r="N84" i="20"/>
  <c r="J86" i="12"/>
  <c r="J84" i="20"/>
  <c r="X86" i="12"/>
  <c r="I84" i="20"/>
  <c r="Y86" i="12"/>
  <c r="Z87" i="12"/>
  <c r="W87" i="12"/>
  <c r="A87" i="12"/>
  <c r="V85" i="20"/>
  <c r="AD85" i="20"/>
  <c r="AH85" i="20"/>
  <c r="AI85" i="20"/>
  <c r="AJ85" i="20"/>
  <c r="Z85" i="20"/>
  <c r="AE85" i="20"/>
  <c r="M85" i="20"/>
  <c r="F87" i="12"/>
  <c r="AC85" i="20"/>
  <c r="K85" i="20"/>
  <c r="G87" i="12"/>
  <c r="L85" i="20"/>
  <c r="I87" i="12"/>
  <c r="AF85" i="20"/>
  <c r="N85" i="20"/>
  <c r="J87" i="12"/>
  <c r="J85" i="20"/>
  <c r="X87" i="12"/>
  <c r="I85" i="20"/>
  <c r="Y87" i="12"/>
  <c r="Z88" i="12"/>
  <c r="W88" i="12"/>
  <c r="A88" i="12"/>
  <c r="V86" i="20"/>
  <c r="AD86" i="20"/>
  <c r="AH86" i="20"/>
  <c r="AI86" i="20"/>
  <c r="AJ86" i="20"/>
  <c r="Z86" i="20"/>
  <c r="AE86" i="20"/>
  <c r="M86" i="20"/>
  <c r="F88" i="12"/>
  <c r="AC86" i="20"/>
  <c r="K86" i="20"/>
  <c r="G88" i="12"/>
  <c r="L86" i="20"/>
  <c r="I88" i="12"/>
  <c r="AF86" i="20"/>
  <c r="N86" i="20"/>
  <c r="J88" i="12"/>
  <c r="J86" i="20"/>
  <c r="X88" i="12"/>
  <c r="I86" i="20"/>
  <c r="Y88" i="12"/>
  <c r="Z89" i="12"/>
  <c r="W89" i="12"/>
  <c r="A89" i="12"/>
  <c r="V87" i="20"/>
  <c r="AD87" i="20"/>
  <c r="AH87" i="20"/>
  <c r="AI87" i="20"/>
  <c r="AJ87" i="20"/>
  <c r="Z87" i="20"/>
  <c r="AE87" i="20"/>
  <c r="M87" i="20"/>
  <c r="F89" i="12"/>
  <c r="AC87" i="20"/>
  <c r="K87" i="20"/>
  <c r="G89" i="12"/>
  <c r="L87" i="20"/>
  <c r="I89" i="12"/>
  <c r="AF87" i="20"/>
  <c r="N87" i="20"/>
  <c r="J89" i="12"/>
  <c r="J87" i="20"/>
  <c r="X89" i="12"/>
  <c r="I87" i="20"/>
  <c r="Y89" i="12"/>
  <c r="Z90" i="12"/>
  <c r="W90" i="12"/>
  <c r="A90" i="12"/>
  <c r="V88" i="20"/>
  <c r="AD88" i="20"/>
  <c r="AH88" i="20"/>
  <c r="AI88" i="20"/>
  <c r="AJ88" i="20"/>
  <c r="Z88" i="20"/>
  <c r="AE88" i="20"/>
  <c r="M88" i="20"/>
  <c r="F90" i="12"/>
  <c r="AC88" i="20"/>
  <c r="K88" i="20"/>
  <c r="G90" i="12"/>
  <c r="L88" i="20"/>
  <c r="I90" i="12"/>
  <c r="AF88" i="20"/>
  <c r="N88" i="20"/>
  <c r="J90" i="12"/>
  <c r="J88" i="20"/>
  <c r="X90" i="12"/>
  <c r="I88" i="20"/>
  <c r="Y90" i="12"/>
  <c r="Z91" i="12"/>
  <c r="W91" i="12"/>
  <c r="A91" i="12"/>
  <c r="V89" i="20"/>
  <c r="AD89" i="20"/>
  <c r="AH89" i="20"/>
  <c r="AI89" i="20"/>
  <c r="AJ89" i="20"/>
  <c r="Z89" i="20"/>
  <c r="AE89" i="20"/>
  <c r="M89" i="20"/>
  <c r="F91" i="12"/>
  <c r="AC89" i="20"/>
  <c r="K89" i="20"/>
  <c r="G91" i="12"/>
  <c r="L89" i="20"/>
  <c r="I91" i="12"/>
  <c r="AF89" i="20"/>
  <c r="N89" i="20"/>
  <c r="J91" i="12"/>
  <c r="J89" i="20"/>
  <c r="X91" i="12"/>
  <c r="I89" i="20"/>
  <c r="Y91" i="12"/>
  <c r="Z92" i="12"/>
  <c r="W92" i="12"/>
  <c r="A92" i="12"/>
  <c r="V90" i="20"/>
  <c r="AD90" i="20"/>
  <c r="AH90" i="20"/>
  <c r="AI90" i="20"/>
  <c r="AJ90" i="20"/>
  <c r="Z90" i="20"/>
  <c r="AE90" i="20"/>
  <c r="M90" i="20"/>
  <c r="F92" i="12"/>
  <c r="AC90" i="20"/>
  <c r="K90" i="20"/>
  <c r="G92" i="12"/>
  <c r="L90" i="20"/>
  <c r="I92" i="12"/>
  <c r="AF90" i="20"/>
  <c r="N90" i="20"/>
  <c r="J92" i="12"/>
  <c r="J90" i="20"/>
  <c r="X92" i="12"/>
  <c r="I90" i="20"/>
  <c r="Y92" i="12"/>
  <c r="Z93" i="12"/>
  <c r="W93" i="12"/>
  <c r="A93" i="12"/>
  <c r="V91" i="20"/>
  <c r="AD91" i="20"/>
  <c r="AH91" i="20"/>
  <c r="AI91" i="20"/>
  <c r="AJ91" i="20"/>
  <c r="Z91" i="20"/>
  <c r="AE91" i="20"/>
  <c r="M91" i="20"/>
  <c r="F93" i="12"/>
  <c r="AC91" i="20"/>
  <c r="K91" i="20"/>
  <c r="G93" i="12"/>
  <c r="L91" i="20"/>
  <c r="I93" i="12"/>
  <c r="AF91" i="20"/>
  <c r="N91" i="20"/>
  <c r="J93" i="12"/>
  <c r="J91" i="20"/>
  <c r="X93" i="12"/>
  <c r="I91" i="20"/>
  <c r="Y93" i="12"/>
  <c r="Z94" i="12"/>
  <c r="W94" i="12"/>
  <c r="A94" i="12"/>
  <c r="V92" i="20"/>
  <c r="AD92" i="20"/>
  <c r="AH92" i="20"/>
  <c r="AI92" i="20"/>
  <c r="AJ92" i="20"/>
  <c r="Z92" i="20"/>
  <c r="AE92" i="20"/>
  <c r="M92" i="20"/>
  <c r="F94" i="12"/>
  <c r="AC92" i="20"/>
  <c r="K92" i="20"/>
  <c r="G94" i="12"/>
  <c r="L92" i="20"/>
  <c r="I94" i="12"/>
  <c r="AF92" i="20"/>
  <c r="N92" i="20"/>
  <c r="J94" i="12"/>
  <c r="J92" i="20"/>
  <c r="X94" i="12"/>
  <c r="I92" i="20"/>
  <c r="Y94" i="12"/>
  <c r="Z95" i="12"/>
  <c r="W95" i="12"/>
  <c r="A95" i="12"/>
  <c r="V93" i="20"/>
  <c r="AD93" i="20"/>
  <c r="AH93" i="20"/>
  <c r="AI93" i="20"/>
  <c r="AJ93" i="20"/>
  <c r="Z93" i="20"/>
  <c r="AE93" i="20"/>
  <c r="M93" i="20"/>
  <c r="F95" i="12"/>
  <c r="AC93" i="20"/>
  <c r="K93" i="20"/>
  <c r="G95" i="12"/>
  <c r="L93" i="20"/>
  <c r="I95" i="12"/>
  <c r="AF93" i="20"/>
  <c r="N93" i="20"/>
  <c r="J95" i="12"/>
  <c r="J93" i="20"/>
  <c r="X95" i="12"/>
  <c r="I93" i="20"/>
  <c r="Y95" i="12"/>
  <c r="Z96" i="12"/>
  <c r="W96" i="12"/>
  <c r="A96" i="12"/>
  <c r="V94" i="20"/>
  <c r="AD94" i="20"/>
  <c r="AH94" i="20"/>
  <c r="AI94" i="20"/>
  <c r="AJ94" i="20"/>
  <c r="Z94" i="20"/>
  <c r="AE94" i="20"/>
  <c r="M94" i="20"/>
  <c r="F96" i="12"/>
  <c r="AC94" i="20"/>
  <c r="K94" i="20"/>
  <c r="G96" i="12"/>
  <c r="L94" i="20"/>
  <c r="I96" i="12"/>
  <c r="AF94" i="20"/>
  <c r="N94" i="20"/>
  <c r="J96" i="12"/>
  <c r="J94" i="20"/>
  <c r="X96" i="12"/>
  <c r="I94" i="20"/>
  <c r="Y96" i="12"/>
  <c r="Z97" i="12"/>
  <c r="W97" i="12"/>
  <c r="A97" i="12"/>
  <c r="V95" i="20"/>
  <c r="AD95" i="20"/>
  <c r="AH95" i="20"/>
  <c r="AI95" i="20"/>
  <c r="AJ95" i="20"/>
  <c r="Z95" i="20"/>
  <c r="AE95" i="20"/>
  <c r="M95" i="20"/>
  <c r="F97" i="12"/>
  <c r="AC95" i="20"/>
  <c r="K95" i="20"/>
  <c r="G97" i="12"/>
  <c r="L95" i="20"/>
  <c r="I97" i="12"/>
  <c r="AF95" i="20"/>
  <c r="N95" i="20"/>
  <c r="J97" i="12"/>
  <c r="J95" i="20"/>
  <c r="X97" i="12"/>
  <c r="I95" i="20"/>
  <c r="Y97" i="12"/>
  <c r="Z98" i="12"/>
  <c r="W98" i="12"/>
  <c r="A98" i="12"/>
  <c r="V96" i="20"/>
  <c r="AD96" i="20"/>
  <c r="AH96" i="20"/>
  <c r="AI96" i="20"/>
  <c r="AJ96" i="20"/>
  <c r="Z96" i="20"/>
  <c r="AE96" i="20"/>
  <c r="M96" i="20"/>
  <c r="F98" i="12"/>
  <c r="AC96" i="20"/>
  <c r="K96" i="20"/>
  <c r="G98" i="12"/>
  <c r="L96" i="20"/>
  <c r="I98" i="12"/>
  <c r="AF96" i="20"/>
  <c r="N96" i="20"/>
  <c r="J98" i="12"/>
  <c r="J96" i="20"/>
  <c r="X98" i="12"/>
  <c r="I96" i="20"/>
  <c r="Y98" i="12"/>
  <c r="Z99" i="12"/>
  <c r="W99" i="12"/>
  <c r="A99" i="12"/>
  <c r="V97" i="20"/>
  <c r="AD97" i="20"/>
  <c r="AH97" i="20"/>
  <c r="AI97" i="20"/>
  <c r="AJ97" i="20"/>
  <c r="Z97" i="20"/>
  <c r="AE97" i="20"/>
  <c r="M97" i="20"/>
  <c r="F99" i="12"/>
  <c r="AC97" i="20"/>
  <c r="K97" i="20"/>
  <c r="G99" i="12"/>
  <c r="L97" i="20"/>
  <c r="I99" i="12"/>
  <c r="AF97" i="20"/>
  <c r="N97" i="20"/>
  <c r="J99" i="12"/>
  <c r="J97" i="20"/>
  <c r="X99" i="12"/>
  <c r="I97" i="20"/>
  <c r="Y99" i="12"/>
  <c r="Z100" i="12"/>
  <c r="W100" i="12"/>
  <c r="A100" i="12"/>
  <c r="V98" i="20"/>
  <c r="AD98" i="20"/>
  <c r="AH98" i="20"/>
  <c r="AI98" i="20"/>
  <c r="AJ98" i="20"/>
  <c r="Z98" i="20"/>
  <c r="AE98" i="20"/>
  <c r="M98" i="20"/>
  <c r="F100" i="12"/>
  <c r="AC98" i="20"/>
  <c r="K98" i="20"/>
  <c r="G100" i="12"/>
  <c r="L98" i="20"/>
  <c r="I100" i="12"/>
  <c r="AF98" i="20"/>
  <c r="N98" i="20"/>
  <c r="J100" i="12"/>
  <c r="J98" i="20"/>
  <c r="X100" i="12"/>
  <c r="I98" i="20"/>
  <c r="Y100" i="12"/>
  <c r="Z101" i="12"/>
  <c r="W101" i="12"/>
  <c r="A101" i="12"/>
  <c r="V99" i="20"/>
  <c r="AD99" i="20"/>
  <c r="AH99" i="20"/>
  <c r="AI99" i="20"/>
  <c r="AJ99" i="20"/>
  <c r="Z99" i="20"/>
  <c r="AE99" i="20"/>
  <c r="M99" i="20"/>
  <c r="F101" i="12"/>
  <c r="AC99" i="20"/>
  <c r="K99" i="20"/>
  <c r="G101" i="12"/>
  <c r="L99" i="20"/>
  <c r="I101" i="12"/>
  <c r="AF99" i="20"/>
  <c r="N99" i="20"/>
  <c r="J101" i="12"/>
  <c r="J99" i="20"/>
  <c r="X101" i="12"/>
  <c r="I99" i="20"/>
  <c r="Y101" i="12"/>
  <c r="Z102" i="12"/>
  <c r="W102" i="12"/>
  <c r="A102" i="12"/>
  <c r="V100" i="20"/>
  <c r="AD100" i="20"/>
  <c r="AH100" i="20"/>
  <c r="AI100" i="20"/>
  <c r="AJ100" i="20"/>
  <c r="Z100" i="20"/>
  <c r="AE100" i="20"/>
  <c r="M100" i="20"/>
  <c r="F102" i="12"/>
  <c r="AC100" i="20"/>
  <c r="K100" i="20"/>
  <c r="G102" i="12"/>
  <c r="L100" i="20"/>
  <c r="I102" i="12"/>
  <c r="AF100" i="20"/>
  <c r="N100" i="20"/>
  <c r="J102" i="12"/>
  <c r="J100" i="20"/>
  <c r="X102" i="12"/>
  <c r="I100" i="20"/>
  <c r="Y102" i="12"/>
  <c r="Z103" i="12"/>
  <c r="W103" i="12"/>
  <c r="A103" i="12"/>
  <c r="V101" i="20"/>
  <c r="AD101" i="20"/>
  <c r="AH101" i="20"/>
  <c r="AI101" i="20"/>
  <c r="AJ101" i="20"/>
  <c r="Z101" i="20"/>
  <c r="AE101" i="20"/>
  <c r="M101" i="20"/>
  <c r="F103" i="12"/>
  <c r="AC101" i="20"/>
  <c r="K101" i="20"/>
  <c r="G103" i="12"/>
  <c r="L101" i="20"/>
  <c r="I103" i="12"/>
  <c r="AF101" i="20"/>
  <c r="N101" i="20"/>
  <c r="J103" i="12"/>
  <c r="J101" i="20"/>
  <c r="X103" i="12"/>
  <c r="I101" i="20"/>
  <c r="Y103" i="12"/>
  <c r="Z104" i="12"/>
  <c r="W104" i="12"/>
  <c r="A104" i="12"/>
  <c r="V102" i="20"/>
  <c r="AD102" i="20"/>
  <c r="AH102" i="20"/>
  <c r="AI102" i="20"/>
  <c r="AJ102" i="20"/>
  <c r="Z102" i="20"/>
  <c r="AE102" i="20"/>
  <c r="M102" i="20"/>
  <c r="F104" i="12"/>
  <c r="AC102" i="20"/>
  <c r="K102" i="20"/>
  <c r="G104" i="12"/>
  <c r="L102" i="20"/>
  <c r="I104" i="12"/>
  <c r="AF102" i="20"/>
  <c r="N102" i="20"/>
  <c r="J104" i="12"/>
  <c r="J102" i="20"/>
  <c r="X104" i="12"/>
  <c r="I102" i="20"/>
  <c r="Y104" i="12"/>
  <c r="Z105" i="12"/>
  <c r="W105" i="12"/>
  <c r="A105" i="12"/>
  <c r="V103" i="20"/>
  <c r="AD103" i="20"/>
  <c r="AH103" i="20"/>
  <c r="AI103" i="20"/>
  <c r="AJ103" i="20"/>
  <c r="Z103" i="20"/>
  <c r="AE103" i="20"/>
  <c r="M103" i="20"/>
  <c r="F105" i="12"/>
  <c r="AC103" i="20"/>
  <c r="K103" i="20"/>
  <c r="G105" i="12"/>
  <c r="L103" i="20"/>
  <c r="I105" i="12"/>
  <c r="AF103" i="20"/>
  <c r="N103" i="20"/>
  <c r="J105" i="12"/>
  <c r="J103" i="20"/>
  <c r="X105" i="12"/>
  <c r="I103" i="20"/>
  <c r="Y105" i="12"/>
  <c r="Z106" i="12"/>
  <c r="W106" i="12"/>
  <c r="A106" i="12"/>
  <c r="V104" i="20"/>
  <c r="AD104" i="20"/>
  <c r="AH104" i="20"/>
  <c r="AI104" i="20"/>
  <c r="AJ104" i="20"/>
  <c r="Z104" i="20"/>
  <c r="AE104" i="20"/>
  <c r="M104" i="20"/>
  <c r="F106" i="12"/>
  <c r="AC104" i="20"/>
  <c r="K104" i="20"/>
  <c r="G106" i="12"/>
  <c r="L104" i="20"/>
  <c r="I106" i="12"/>
  <c r="AF104" i="20"/>
  <c r="N104" i="20"/>
  <c r="J106" i="12"/>
  <c r="J104" i="20"/>
  <c r="X106" i="12"/>
  <c r="I104" i="20"/>
  <c r="Y106" i="12"/>
  <c r="Z107" i="12"/>
  <c r="W107" i="12"/>
  <c r="A107" i="12"/>
  <c r="V105" i="20"/>
  <c r="AD105" i="20"/>
  <c r="AH105" i="20"/>
  <c r="AI105" i="20"/>
  <c r="AJ105" i="20"/>
  <c r="Z105" i="20"/>
  <c r="AE105" i="20"/>
  <c r="M105" i="20"/>
  <c r="F107" i="12"/>
  <c r="AC105" i="20"/>
  <c r="K105" i="20"/>
  <c r="G107" i="12"/>
  <c r="L105" i="20"/>
  <c r="I107" i="12"/>
  <c r="AF105" i="20"/>
  <c r="N105" i="20"/>
  <c r="J107" i="12"/>
  <c r="J105" i="20"/>
  <c r="X107" i="12"/>
  <c r="I105" i="20"/>
  <c r="Y107" i="12"/>
  <c r="Z108" i="12"/>
  <c r="W108" i="12"/>
  <c r="A108" i="12"/>
  <c r="V106" i="20"/>
  <c r="AD106" i="20"/>
  <c r="AH106" i="20"/>
  <c r="AI106" i="20"/>
  <c r="AJ106" i="20"/>
  <c r="Z106" i="20"/>
  <c r="AE106" i="20"/>
  <c r="M106" i="20"/>
  <c r="F108" i="12"/>
  <c r="AC106" i="20"/>
  <c r="K106" i="20"/>
  <c r="G108" i="12"/>
  <c r="L106" i="20"/>
  <c r="I108" i="12"/>
  <c r="AF106" i="20"/>
  <c r="N106" i="20"/>
  <c r="J108" i="12"/>
  <c r="J106" i="20"/>
  <c r="X108" i="12"/>
  <c r="I106" i="20"/>
  <c r="Y108" i="12"/>
  <c r="Z109" i="12"/>
  <c r="W109" i="12"/>
  <c r="A109" i="12"/>
  <c r="V107" i="20"/>
  <c r="AD107" i="20"/>
  <c r="AH107" i="20"/>
  <c r="AI107" i="20"/>
  <c r="AJ107" i="20"/>
  <c r="Z107" i="20"/>
  <c r="AE107" i="20"/>
  <c r="M107" i="20"/>
  <c r="F109" i="12"/>
  <c r="AC107" i="20"/>
  <c r="K107" i="20"/>
  <c r="G109" i="12"/>
  <c r="L107" i="20"/>
  <c r="I109" i="12"/>
  <c r="AF107" i="20"/>
  <c r="N107" i="20"/>
  <c r="J109" i="12"/>
  <c r="J107" i="20"/>
  <c r="X109" i="12"/>
  <c r="I107" i="20"/>
  <c r="Y109" i="12"/>
  <c r="Z110" i="12"/>
  <c r="W110" i="12"/>
  <c r="A110" i="12"/>
  <c r="V108" i="20"/>
  <c r="AD108" i="20"/>
  <c r="AH108" i="20"/>
  <c r="AI108" i="20"/>
  <c r="AJ108" i="20"/>
  <c r="Z108" i="20"/>
  <c r="AE108" i="20"/>
  <c r="M108" i="20"/>
  <c r="F110" i="12"/>
  <c r="AC108" i="20"/>
  <c r="K108" i="20"/>
  <c r="G110" i="12"/>
  <c r="L108" i="20"/>
  <c r="I110" i="12"/>
  <c r="AF108" i="20"/>
  <c r="N108" i="20"/>
  <c r="J110" i="12"/>
  <c r="J108" i="20"/>
  <c r="X110" i="12"/>
  <c r="I108" i="20"/>
  <c r="Y110" i="12"/>
  <c r="Z111" i="12"/>
  <c r="W111" i="12"/>
  <c r="A111" i="12"/>
  <c r="V109" i="20"/>
  <c r="AD109" i="20"/>
  <c r="AH109" i="20"/>
  <c r="AI109" i="20"/>
  <c r="AJ109" i="20"/>
  <c r="Z109" i="20"/>
  <c r="AE109" i="20"/>
  <c r="M109" i="20"/>
  <c r="F111" i="12"/>
  <c r="AC109" i="20"/>
  <c r="K109" i="20"/>
  <c r="G111" i="12"/>
  <c r="L109" i="20"/>
  <c r="I111" i="12"/>
  <c r="AF109" i="20"/>
  <c r="N109" i="20"/>
  <c r="J111" i="12"/>
  <c r="J109" i="20"/>
  <c r="X111" i="12"/>
  <c r="I109" i="20"/>
  <c r="Y111" i="12"/>
  <c r="Z112" i="12"/>
  <c r="W112" i="12"/>
  <c r="A112" i="12"/>
  <c r="V110" i="20"/>
  <c r="AD110" i="20"/>
  <c r="AH110" i="20"/>
  <c r="AI110" i="20"/>
  <c r="AJ110" i="20"/>
  <c r="Z110" i="20"/>
  <c r="AE110" i="20"/>
  <c r="M110" i="20"/>
  <c r="F112" i="12"/>
  <c r="AC110" i="20"/>
  <c r="K110" i="20"/>
  <c r="G112" i="12"/>
  <c r="L110" i="20"/>
  <c r="I112" i="12"/>
  <c r="AF110" i="20"/>
  <c r="N110" i="20"/>
  <c r="J112" i="12"/>
  <c r="J110" i="20"/>
  <c r="X112" i="12"/>
  <c r="I110" i="20"/>
  <c r="Y112" i="12"/>
  <c r="Z113" i="12"/>
  <c r="W113" i="12"/>
  <c r="A113" i="12"/>
  <c r="V111" i="20"/>
  <c r="AD111" i="20"/>
  <c r="AH111" i="20"/>
  <c r="AI111" i="20"/>
  <c r="AJ111" i="20"/>
  <c r="Z111" i="20"/>
  <c r="AE111" i="20"/>
  <c r="M111" i="20"/>
  <c r="F113" i="12"/>
  <c r="AC111" i="20"/>
  <c r="K111" i="20"/>
  <c r="G113" i="12"/>
  <c r="L111" i="20"/>
  <c r="I113" i="12"/>
  <c r="AF111" i="20"/>
  <c r="N111" i="20"/>
  <c r="J113" i="12"/>
  <c r="J111" i="20"/>
  <c r="X113" i="12"/>
  <c r="I111" i="20"/>
  <c r="Y113" i="12"/>
  <c r="Z114" i="12"/>
  <c r="W114" i="12"/>
  <c r="A114" i="12"/>
  <c r="V112" i="20"/>
  <c r="AD112" i="20"/>
  <c r="AH112" i="20"/>
  <c r="AI112" i="20"/>
  <c r="AJ112" i="20"/>
  <c r="Z112" i="20"/>
  <c r="AE112" i="20"/>
  <c r="M112" i="20"/>
  <c r="F114" i="12"/>
  <c r="AC112" i="20"/>
  <c r="K112" i="20"/>
  <c r="G114" i="12"/>
  <c r="L112" i="20"/>
  <c r="I114" i="12"/>
  <c r="AF112" i="20"/>
  <c r="N112" i="20"/>
  <c r="J114" i="12"/>
  <c r="J112" i="20"/>
  <c r="X114" i="12"/>
  <c r="I112" i="20"/>
  <c r="Y114" i="12"/>
  <c r="Z115" i="12"/>
  <c r="W115" i="12"/>
  <c r="A115" i="12"/>
  <c r="V113" i="20"/>
  <c r="AD113" i="20"/>
  <c r="AH113" i="20"/>
  <c r="AI113" i="20"/>
  <c r="AJ113" i="20"/>
  <c r="Z113" i="20"/>
  <c r="AE113" i="20"/>
  <c r="M113" i="20"/>
  <c r="F115" i="12"/>
  <c r="AC113" i="20"/>
  <c r="K113" i="20"/>
  <c r="G115" i="12"/>
  <c r="L113" i="20"/>
  <c r="I115" i="12"/>
  <c r="AF113" i="20"/>
  <c r="N113" i="20"/>
  <c r="J115" i="12"/>
  <c r="J113" i="20"/>
  <c r="X115" i="12"/>
  <c r="I113" i="20"/>
  <c r="Y115" i="12"/>
  <c r="Z116" i="12"/>
  <c r="W116" i="12"/>
  <c r="A116" i="12"/>
  <c r="V114" i="20"/>
  <c r="AD114" i="20"/>
  <c r="AH114" i="20"/>
  <c r="AI114" i="20"/>
  <c r="AJ114" i="20"/>
  <c r="Z114" i="20"/>
  <c r="AE114" i="20"/>
  <c r="M114" i="20"/>
  <c r="F116" i="12"/>
  <c r="AC114" i="20"/>
  <c r="K114" i="20"/>
  <c r="G116" i="12"/>
  <c r="L114" i="20"/>
  <c r="I116" i="12"/>
  <c r="AF114" i="20"/>
  <c r="N114" i="20"/>
  <c r="J116" i="12"/>
  <c r="J114" i="20"/>
  <c r="X116" i="12"/>
  <c r="I114" i="20"/>
  <c r="Y116" i="12"/>
  <c r="Z117" i="12"/>
  <c r="W117" i="12"/>
  <c r="A117" i="12"/>
  <c r="V115" i="20"/>
  <c r="AD115" i="20"/>
  <c r="AH115" i="20"/>
  <c r="AI115" i="20"/>
  <c r="AJ115" i="20"/>
  <c r="Z115" i="20"/>
  <c r="AE115" i="20"/>
  <c r="M115" i="20"/>
  <c r="F117" i="12"/>
  <c r="AC115" i="20"/>
  <c r="K115" i="20"/>
  <c r="G117" i="12"/>
  <c r="L115" i="20"/>
  <c r="I117" i="12"/>
  <c r="AF115" i="20"/>
  <c r="N115" i="20"/>
  <c r="J117" i="12"/>
  <c r="J115" i="20"/>
  <c r="X117" i="12"/>
  <c r="I115" i="20"/>
  <c r="Y117" i="12"/>
  <c r="Z118" i="12"/>
  <c r="W118" i="12"/>
  <c r="A118" i="12"/>
  <c r="V116" i="20"/>
  <c r="AD116" i="20"/>
  <c r="AH116" i="20"/>
  <c r="AI116" i="20"/>
  <c r="AJ116" i="20"/>
  <c r="Z116" i="20"/>
  <c r="AE116" i="20"/>
  <c r="M116" i="20"/>
  <c r="F118" i="12"/>
  <c r="AC116" i="20"/>
  <c r="K116" i="20"/>
  <c r="G118" i="12"/>
  <c r="L116" i="20"/>
  <c r="I118" i="12"/>
  <c r="AF116" i="20"/>
  <c r="N116" i="20"/>
  <c r="J118" i="12"/>
  <c r="J116" i="20"/>
  <c r="X118" i="12"/>
  <c r="I116" i="20"/>
  <c r="Y118" i="12"/>
  <c r="Z119" i="12"/>
  <c r="W119" i="12"/>
  <c r="A119" i="12"/>
  <c r="V117" i="20"/>
  <c r="AD117" i="20"/>
  <c r="AH117" i="20"/>
  <c r="AI117" i="20"/>
  <c r="AJ117" i="20"/>
  <c r="Z117" i="20"/>
  <c r="AE117" i="20"/>
  <c r="M117" i="20"/>
  <c r="F119" i="12"/>
  <c r="AC117" i="20"/>
  <c r="K117" i="20"/>
  <c r="G119" i="12"/>
  <c r="L117" i="20"/>
  <c r="I119" i="12"/>
  <c r="AF117" i="20"/>
  <c r="N117" i="20"/>
  <c r="J119" i="12"/>
  <c r="J117" i="20"/>
  <c r="X119" i="12"/>
  <c r="I117" i="20"/>
  <c r="Y119" i="12"/>
  <c r="Z120" i="12"/>
  <c r="W120" i="12"/>
  <c r="A120" i="12"/>
  <c r="V118" i="20"/>
  <c r="AD118" i="20"/>
  <c r="AH118" i="20"/>
  <c r="AI118" i="20"/>
  <c r="AJ118" i="20"/>
  <c r="Z118" i="20"/>
  <c r="AE118" i="20"/>
  <c r="M118" i="20"/>
  <c r="F120" i="12"/>
  <c r="AC118" i="20"/>
  <c r="K118" i="20"/>
  <c r="G120" i="12"/>
  <c r="L118" i="20"/>
  <c r="I120" i="12"/>
  <c r="AF118" i="20"/>
  <c r="N118" i="20"/>
  <c r="J120" i="12"/>
  <c r="J118" i="20"/>
  <c r="X120" i="12"/>
  <c r="I118" i="20"/>
  <c r="Y120" i="12"/>
  <c r="Z121" i="12"/>
  <c r="W121" i="12"/>
  <c r="A121" i="12"/>
  <c r="V119" i="20"/>
  <c r="AD119" i="20"/>
  <c r="AH119" i="20"/>
  <c r="AI119" i="20"/>
  <c r="AJ119" i="20"/>
  <c r="Z119" i="20"/>
  <c r="AE119" i="20"/>
  <c r="M119" i="20"/>
  <c r="F121" i="12"/>
  <c r="AC119" i="20"/>
  <c r="K119" i="20"/>
  <c r="G121" i="12"/>
  <c r="L119" i="20"/>
  <c r="I121" i="12"/>
  <c r="AF119" i="20"/>
  <c r="N119" i="20"/>
  <c r="J121" i="12"/>
  <c r="J119" i="20"/>
  <c r="X121" i="12"/>
  <c r="I119" i="20"/>
  <c r="Y121" i="12"/>
  <c r="Z122" i="12"/>
  <c r="W122" i="12"/>
  <c r="A122" i="12"/>
  <c r="V120" i="20"/>
  <c r="AD120" i="20"/>
  <c r="AH120" i="20"/>
  <c r="AI120" i="20"/>
  <c r="AJ120" i="20"/>
  <c r="Z120" i="20"/>
  <c r="AE120" i="20"/>
  <c r="M120" i="20"/>
  <c r="F122" i="12"/>
  <c r="AC120" i="20"/>
  <c r="K120" i="20"/>
  <c r="G122" i="12"/>
  <c r="L120" i="20"/>
  <c r="I122" i="12"/>
  <c r="AF120" i="20"/>
  <c r="N120" i="20"/>
  <c r="J122" i="12"/>
  <c r="J120" i="20"/>
  <c r="X122" i="12"/>
  <c r="I120" i="20"/>
  <c r="Y122" i="12"/>
  <c r="Z123" i="12"/>
  <c r="W123" i="12"/>
  <c r="A123" i="12"/>
  <c r="V121" i="20"/>
  <c r="AD121" i="20"/>
  <c r="AH121" i="20"/>
  <c r="AI121" i="20"/>
  <c r="AJ121" i="20"/>
  <c r="Z121" i="20"/>
  <c r="AE121" i="20"/>
  <c r="M121" i="20"/>
  <c r="F123" i="12"/>
  <c r="AC121" i="20"/>
  <c r="K121" i="20"/>
  <c r="G123" i="12"/>
  <c r="L121" i="20"/>
  <c r="I123" i="12"/>
  <c r="AF121" i="20"/>
  <c r="N121" i="20"/>
  <c r="J123" i="12"/>
  <c r="J121" i="20"/>
  <c r="X123" i="12"/>
  <c r="I121" i="20"/>
  <c r="Y123" i="12"/>
  <c r="Z124" i="12"/>
  <c r="W124" i="12"/>
  <c r="A124" i="12"/>
  <c r="V122" i="20"/>
  <c r="AD122" i="20"/>
  <c r="AH122" i="20"/>
  <c r="AI122" i="20"/>
  <c r="AJ122" i="20"/>
  <c r="Z122" i="20"/>
  <c r="AE122" i="20"/>
  <c r="M122" i="20"/>
  <c r="F124" i="12"/>
  <c r="AC122" i="20"/>
  <c r="K122" i="20"/>
  <c r="G124" i="12"/>
  <c r="L122" i="20"/>
  <c r="I124" i="12"/>
  <c r="AF122" i="20"/>
  <c r="N122" i="20"/>
  <c r="J124" i="12"/>
  <c r="J122" i="20"/>
  <c r="X124" i="12"/>
  <c r="I122" i="20"/>
  <c r="Y124" i="12"/>
  <c r="Z125" i="12"/>
  <c r="W125" i="12"/>
  <c r="A125" i="12"/>
  <c r="V123" i="20"/>
  <c r="AD123" i="20"/>
  <c r="AH123" i="20"/>
  <c r="AI123" i="20"/>
  <c r="AJ123" i="20"/>
  <c r="Z123" i="20"/>
  <c r="AE123" i="20"/>
  <c r="M123" i="20"/>
  <c r="F125" i="12"/>
  <c r="AC123" i="20"/>
  <c r="K123" i="20"/>
  <c r="G125" i="12"/>
  <c r="L123" i="20"/>
  <c r="I125" i="12"/>
  <c r="AF123" i="20"/>
  <c r="N123" i="20"/>
  <c r="J125" i="12"/>
  <c r="J123" i="20"/>
  <c r="X125" i="12"/>
  <c r="I123" i="20"/>
  <c r="Y125" i="12"/>
  <c r="Z126" i="12"/>
  <c r="W126" i="12"/>
  <c r="A126" i="12"/>
  <c r="V124" i="20"/>
  <c r="AD124" i="20"/>
  <c r="AH124" i="20"/>
  <c r="AI124" i="20"/>
  <c r="AJ124" i="20"/>
  <c r="Z124" i="20"/>
  <c r="AE124" i="20"/>
  <c r="M124" i="20"/>
  <c r="F126" i="12"/>
  <c r="AC124" i="20"/>
  <c r="K124" i="20"/>
  <c r="G126" i="12"/>
  <c r="L124" i="20"/>
  <c r="I126" i="12"/>
  <c r="AF124" i="20"/>
  <c r="N124" i="20"/>
  <c r="J126" i="12"/>
  <c r="J124" i="20"/>
  <c r="X126" i="12"/>
  <c r="I124" i="20"/>
  <c r="Y126" i="12"/>
  <c r="Z127" i="12"/>
  <c r="W127" i="12"/>
  <c r="A127" i="12"/>
  <c r="V125" i="20"/>
  <c r="AD125" i="20"/>
  <c r="AH125" i="20"/>
  <c r="AI125" i="20"/>
  <c r="AJ125" i="20"/>
  <c r="Z125" i="20"/>
  <c r="AE125" i="20"/>
  <c r="M125" i="20"/>
  <c r="F127" i="12"/>
  <c r="AC125" i="20"/>
  <c r="K125" i="20"/>
  <c r="G127" i="12"/>
  <c r="L125" i="20"/>
  <c r="I127" i="12"/>
  <c r="AF125" i="20"/>
  <c r="N125" i="20"/>
  <c r="J127" i="12"/>
  <c r="J125" i="20"/>
  <c r="X127" i="12"/>
  <c r="I125" i="20"/>
  <c r="Y127" i="12"/>
  <c r="Z128" i="12"/>
  <c r="W128" i="12"/>
  <c r="A128" i="12"/>
  <c r="V126" i="20"/>
  <c r="AD126" i="20"/>
  <c r="AH126" i="20"/>
  <c r="AI126" i="20"/>
  <c r="AJ126" i="20"/>
  <c r="Z126" i="20"/>
  <c r="AE126" i="20"/>
  <c r="M126" i="20"/>
  <c r="F128" i="12"/>
  <c r="AC126" i="20"/>
  <c r="K126" i="20"/>
  <c r="G128" i="12"/>
  <c r="L126" i="20"/>
  <c r="I128" i="12"/>
  <c r="AF126" i="20"/>
  <c r="N126" i="20"/>
  <c r="J128" i="12"/>
  <c r="J126" i="20"/>
  <c r="X128" i="12"/>
  <c r="I126" i="20"/>
  <c r="Y128" i="12"/>
  <c r="Z129" i="12"/>
  <c r="W129" i="12"/>
  <c r="A129" i="12"/>
  <c r="V127" i="20"/>
  <c r="AD127" i="20"/>
  <c r="AH127" i="20"/>
  <c r="AI127" i="20"/>
  <c r="AJ127" i="20"/>
  <c r="Z127" i="20"/>
  <c r="AE127" i="20"/>
  <c r="M127" i="20"/>
  <c r="F129" i="12"/>
  <c r="AC127" i="20"/>
  <c r="K127" i="20"/>
  <c r="G129" i="12"/>
  <c r="L127" i="20"/>
  <c r="I129" i="12"/>
  <c r="AF127" i="20"/>
  <c r="N127" i="20"/>
  <c r="J129" i="12"/>
  <c r="J127" i="20"/>
  <c r="X129" i="12"/>
  <c r="I127" i="20"/>
  <c r="Y129" i="12"/>
  <c r="Z130" i="12"/>
  <c r="W130" i="12"/>
  <c r="A130" i="12"/>
  <c r="V128" i="20"/>
  <c r="AD128" i="20"/>
  <c r="AH128" i="20"/>
  <c r="AI128" i="20"/>
  <c r="AJ128" i="20"/>
  <c r="Z128" i="20"/>
  <c r="AE128" i="20"/>
  <c r="M128" i="20"/>
  <c r="F130" i="12"/>
  <c r="AC128" i="20"/>
  <c r="K128" i="20"/>
  <c r="G130" i="12"/>
  <c r="L128" i="20"/>
  <c r="I130" i="12"/>
  <c r="AF128" i="20"/>
  <c r="N128" i="20"/>
  <c r="J130" i="12"/>
  <c r="J128" i="20"/>
  <c r="X130" i="12"/>
  <c r="I128" i="20"/>
  <c r="Y130" i="12"/>
  <c r="Z131" i="12"/>
  <c r="W131" i="12"/>
  <c r="A131" i="12"/>
  <c r="V129" i="20"/>
  <c r="AD129" i="20"/>
  <c r="AH129" i="20"/>
  <c r="AI129" i="20"/>
  <c r="AJ129" i="20"/>
  <c r="Z129" i="20"/>
  <c r="AE129" i="20"/>
  <c r="M129" i="20"/>
  <c r="F131" i="12"/>
  <c r="AC129" i="20"/>
  <c r="K129" i="20"/>
  <c r="G131" i="12"/>
  <c r="L129" i="20"/>
  <c r="I131" i="12"/>
  <c r="AF129" i="20"/>
  <c r="N129" i="20"/>
  <c r="J131" i="12"/>
  <c r="J129" i="20"/>
  <c r="X131" i="12"/>
  <c r="I129" i="20"/>
  <c r="Y131" i="12"/>
  <c r="Z132" i="12"/>
  <c r="W132" i="12"/>
  <c r="A132" i="12"/>
  <c r="V130" i="20"/>
  <c r="AD130" i="20"/>
  <c r="AH130" i="20"/>
  <c r="AI130" i="20"/>
  <c r="AJ130" i="20"/>
  <c r="Z130" i="20"/>
  <c r="AE130" i="20"/>
  <c r="M130" i="20"/>
  <c r="F132" i="12"/>
  <c r="AC130" i="20"/>
  <c r="K130" i="20"/>
  <c r="G132" i="12"/>
  <c r="L130" i="20"/>
  <c r="I132" i="12"/>
  <c r="AF130" i="20"/>
  <c r="N130" i="20"/>
  <c r="J132" i="12"/>
  <c r="J130" i="20"/>
  <c r="X132" i="12"/>
  <c r="I130" i="20"/>
  <c r="Y132" i="12"/>
  <c r="Z133" i="12"/>
  <c r="W133" i="12"/>
  <c r="A133" i="12"/>
  <c r="V131" i="20"/>
  <c r="AD131" i="20"/>
  <c r="AH131" i="20"/>
  <c r="AI131" i="20"/>
  <c r="AJ131" i="20"/>
  <c r="Z131" i="20"/>
  <c r="AE131" i="20"/>
  <c r="M131" i="20"/>
  <c r="F133" i="12"/>
  <c r="AC131" i="20"/>
  <c r="K131" i="20"/>
  <c r="G133" i="12"/>
  <c r="L131" i="20"/>
  <c r="I133" i="12"/>
  <c r="AF131" i="20"/>
  <c r="N131" i="20"/>
  <c r="J133" i="12"/>
  <c r="J131" i="20"/>
  <c r="X133" i="12"/>
  <c r="I131" i="20"/>
  <c r="Y133" i="12"/>
  <c r="Z134" i="12"/>
  <c r="W134" i="12"/>
  <c r="A134" i="12"/>
  <c r="V132" i="20"/>
  <c r="AE132" i="20"/>
  <c r="M132" i="20"/>
  <c r="F134" i="12"/>
  <c r="AC132" i="20"/>
  <c r="K132" i="20"/>
  <c r="G134" i="12"/>
  <c r="L132" i="20"/>
  <c r="I134" i="12"/>
  <c r="AF132" i="20"/>
  <c r="N132" i="20"/>
  <c r="J134" i="12"/>
  <c r="J132" i="20"/>
  <c r="X134" i="12"/>
  <c r="I132" i="20"/>
  <c r="Y134" i="12"/>
  <c r="Z135" i="12"/>
  <c r="W135" i="12"/>
  <c r="A135" i="12"/>
  <c r="V133" i="20"/>
  <c r="AE133" i="20"/>
  <c r="M133" i="20"/>
  <c r="F135" i="12"/>
  <c r="AC133" i="20"/>
  <c r="K133" i="20"/>
  <c r="G135" i="12"/>
  <c r="L133" i="20"/>
  <c r="I135" i="12"/>
  <c r="AF133" i="20"/>
  <c r="N133" i="20"/>
  <c r="J135" i="12"/>
  <c r="J133" i="20"/>
  <c r="X135" i="12"/>
  <c r="I133" i="20"/>
  <c r="Y135" i="12"/>
  <c r="Z136" i="12"/>
  <c r="W136" i="12"/>
  <c r="A136" i="12"/>
  <c r="V134" i="20"/>
  <c r="AE134" i="20"/>
  <c r="M134" i="20"/>
  <c r="F136" i="12"/>
  <c r="AC134" i="20"/>
  <c r="K134" i="20"/>
  <c r="G136" i="12"/>
  <c r="L134" i="20"/>
  <c r="I136" i="12"/>
  <c r="AF134" i="20"/>
  <c r="N134" i="20"/>
  <c r="J136" i="12"/>
  <c r="J134" i="20"/>
  <c r="X136" i="12"/>
  <c r="I134" i="20"/>
  <c r="Y136" i="12"/>
  <c r="Z137" i="12"/>
  <c r="W137" i="12"/>
  <c r="A137" i="12"/>
  <c r="V135" i="20"/>
  <c r="AE135" i="20"/>
  <c r="M135" i="20"/>
  <c r="F137" i="12"/>
  <c r="AC135" i="20"/>
  <c r="K135" i="20"/>
  <c r="G137" i="12"/>
  <c r="L135" i="20"/>
  <c r="I137" i="12"/>
  <c r="AF135" i="20"/>
  <c r="N135" i="20"/>
  <c r="J137" i="12"/>
  <c r="J135" i="20"/>
  <c r="X137" i="12"/>
  <c r="I135" i="20"/>
  <c r="Y137" i="12"/>
  <c r="Z138" i="12"/>
  <c r="W138" i="12"/>
  <c r="A138" i="12"/>
  <c r="F138" i="12"/>
  <c r="G138" i="12"/>
  <c r="I138" i="12"/>
  <c r="J138" i="12"/>
  <c r="X138" i="12"/>
  <c r="Y138" i="12"/>
  <c r="Z139" i="12"/>
  <c r="W139" i="12"/>
  <c r="A139" i="12"/>
  <c r="F139" i="12"/>
  <c r="G139" i="12"/>
  <c r="I139" i="12"/>
  <c r="J139" i="12"/>
  <c r="X139" i="12"/>
  <c r="Y139" i="12"/>
  <c r="Z140" i="12"/>
  <c r="W140" i="12"/>
  <c r="A140" i="12"/>
  <c r="F140" i="12"/>
  <c r="G140" i="12"/>
  <c r="I140" i="12"/>
  <c r="J140" i="12"/>
  <c r="X140" i="12"/>
  <c r="Y140" i="12"/>
  <c r="Z141" i="12"/>
  <c r="W141" i="12"/>
  <c r="A141" i="12"/>
  <c r="F141" i="12"/>
  <c r="G141" i="12"/>
  <c r="I141" i="12"/>
  <c r="J141" i="12"/>
  <c r="X141" i="12"/>
  <c r="Y141" i="12"/>
  <c r="Z142" i="12"/>
  <c r="W142" i="12"/>
  <c r="A142" i="12"/>
  <c r="F142" i="12"/>
  <c r="G142" i="12"/>
  <c r="I142" i="12"/>
  <c r="J142" i="12"/>
  <c r="X142" i="12"/>
  <c r="Y142" i="12"/>
  <c r="Z143" i="12"/>
  <c r="W143" i="12"/>
  <c r="A143" i="12"/>
  <c r="F143" i="12"/>
  <c r="G143" i="12"/>
  <c r="I143" i="12"/>
  <c r="J143" i="12"/>
  <c r="X143" i="12"/>
  <c r="Y143" i="12"/>
  <c r="Z144" i="12"/>
  <c r="W144" i="12"/>
  <c r="A144" i="12"/>
  <c r="F144" i="12"/>
  <c r="G144" i="12"/>
  <c r="I144" i="12"/>
  <c r="J144" i="12"/>
  <c r="X144" i="12"/>
  <c r="Y144" i="12"/>
  <c r="Z145" i="12"/>
  <c r="W145" i="12"/>
  <c r="A145" i="12"/>
  <c r="F145" i="12"/>
  <c r="G145" i="12"/>
  <c r="I145" i="12"/>
  <c r="J145" i="12"/>
  <c r="X145" i="12"/>
  <c r="Y145" i="12"/>
  <c r="Z146" i="12"/>
  <c r="W146" i="12"/>
  <c r="A146" i="12"/>
  <c r="F146" i="12"/>
  <c r="G146" i="12"/>
  <c r="I146" i="12"/>
  <c r="J146" i="12"/>
  <c r="X146" i="12"/>
  <c r="Y146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B120" i="18"/>
  <c r="D120" i="18"/>
  <c r="N120" i="18"/>
  <c r="O120" i="18"/>
  <c r="P120" i="18"/>
  <c r="Q120" i="18"/>
  <c r="R120" i="18"/>
  <c r="S120" i="18"/>
  <c r="A121" i="18"/>
  <c r="B121" i="18"/>
  <c r="D121" i="18"/>
  <c r="N121" i="18"/>
  <c r="O121" i="18"/>
  <c r="P121" i="18"/>
  <c r="Q121" i="18"/>
  <c r="R121" i="18"/>
  <c r="S121" i="18"/>
  <c r="A122" i="18"/>
  <c r="B122" i="18"/>
  <c r="D122" i="18"/>
  <c r="N122" i="18"/>
  <c r="O122" i="18"/>
  <c r="P122" i="18"/>
  <c r="Q122" i="18"/>
  <c r="R122" i="18"/>
  <c r="S122" i="18"/>
  <c r="A123" i="18"/>
  <c r="B123" i="18"/>
  <c r="D123" i="18"/>
  <c r="N123" i="18"/>
  <c r="O123" i="18"/>
  <c r="P123" i="18"/>
  <c r="Q123" i="18"/>
  <c r="R123" i="18"/>
  <c r="S123" i="18"/>
  <c r="A124" i="18"/>
  <c r="B124" i="18"/>
  <c r="D124" i="18"/>
  <c r="N124" i="18"/>
  <c r="O124" i="18"/>
  <c r="P124" i="18"/>
  <c r="Q124" i="18"/>
  <c r="R124" i="18"/>
  <c r="S124" i="18"/>
  <c r="A125" i="18"/>
  <c r="B125" i="18"/>
  <c r="D125" i="18"/>
  <c r="N125" i="18"/>
  <c r="O125" i="18"/>
  <c r="P125" i="18"/>
  <c r="Q125" i="18"/>
  <c r="R125" i="18"/>
  <c r="S125" i="18"/>
  <c r="A126" i="18"/>
  <c r="B126" i="18"/>
  <c r="D126" i="18"/>
  <c r="N126" i="18"/>
  <c r="O126" i="18"/>
  <c r="P126" i="18"/>
  <c r="Q126" i="18"/>
  <c r="R126" i="18"/>
  <c r="S126" i="18"/>
  <c r="A127" i="18"/>
  <c r="B127" i="18"/>
  <c r="D127" i="18"/>
  <c r="N127" i="18"/>
  <c r="O127" i="18"/>
  <c r="P127" i="18"/>
  <c r="Q127" i="18"/>
  <c r="R127" i="18"/>
  <c r="S127" i="18"/>
  <c r="A128" i="18"/>
  <c r="B128" i="18"/>
  <c r="D128" i="18"/>
  <c r="N128" i="18"/>
  <c r="O128" i="18"/>
  <c r="P128" i="18"/>
  <c r="Q128" i="18"/>
  <c r="R128" i="18"/>
  <c r="S128" i="18"/>
  <c r="A129" i="18"/>
  <c r="B129" i="18"/>
  <c r="D129" i="18"/>
  <c r="N129" i="18"/>
  <c r="O129" i="18"/>
  <c r="P129" i="18"/>
  <c r="Q129" i="18"/>
  <c r="R129" i="18"/>
  <c r="S129" i="18"/>
  <c r="A130" i="18"/>
  <c r="B130" i="18"/>
  <c r="D130" i="18"/>
  <c r="N130" i="18"/>
  <c r="O130" i="18"/>
  <c r="P130" i="18"/>
  <c r="Q130" i="18"/>
  <c r="R130" i="18"/>
  <c r="S130" i="18"/>
  <c r="A131" i="18"/>
  <c r="B131" i="18"/>
  <c r="D131" i="18"/>
  <c r="N131" i="18"/>
  <c r="O131" i="18"/>
  <c r="P131" i="18"/>
  <c r="Q131" i="18"/>
  <c r="R131" i="18"/>
  <c r="S131" i="18"/>
  <c r="A132" i="18"/>
  <c r="B132" i="18"/>
  <c r="D132" i="18"/>
  <c r="N132" i="18"/>
  <c r="O132" i="18"/>
  <c r="P132" i="18"/>
  <c r="Q132" i="18"/>
  <c r="R132" i="18"/>
  <c r="S132" i="18"/>
  <c r="A133" i="18"/>
  <c r="B133" i="18"/>
  <c r="D133" i="18"/>
  <c r="N133" i="18"/>
  <c r="O133" i="18"/>
  <c r="P133" i="18"/>
  <c r="Q133" i="18"/>
  <c r="R133" i="18"/>
  <c r="S133" i="18"/>
  <c r="A134" i="18"/>
  <c r="B134" i="18"/>
  <c r="D134" i="18"/>
  <c r="N134" i="18"/>
  <c r="O134" i="18"/>
  <c r="P134" i="18"/>
  <c r="Q134" i="18"/>
  <c r="R134" i="18"/>
  <c r="S134" i="18"/>
  <c r="A135" i="18"/>
  <c r="B135" i="18"/>
  <c r="D135" i="18"/>
  <c r="N135" i="18"/>
  <c r="O135" i="18"/>
  <c r="P135" i="18"/>
  <c r="Q135" i="18"/>
  <c r="R135" i="18"/>
  <c r="S135" i="18"/>
  <c r="A136" i="18"/>
  <c r="B136" i="18"/>
  <c r="D136" i="18"/>
  <c r="N136" i="18"/>
  <c r="O136" i="18"/>
  <c r="P136" i="18"/>
  <c r="Q136" i="18"/>
  <c r="R136" i="18"/>
  <c r="S136" i="18"/>
  <c r="A137" i="18"/>
  <c r="B137" i="18"/>
  <c r="D137" i="18"/>
  <c r="N137" i="18"/>
  <c r="O137" i="18"/>
  <c r="P137" i="18"/>
  <c r="Q137" i="18"/>
  <c r="R137" i="18"/>
  <c r="S137" i="18"/>
  <c r="A138" i="18"/>
  <c r="B138" i="18"/>
  <c r="D138" i="18"/>
  <c r="N138" i="18"/>
  <c r="O138" i="18"/>
  <c r="P138" i="18"/>
  <c r="Q138" i="18"/>
  <c r="R138" i="18"/>
  <c r="S138" i="18"/>
  <c r="A139" i="18"/>
  <c r="B139" i="18"/>
  <c r="D139" i="18"/>
  <c r="N139" i="18"/>
  <c r="O139" i="18"/>
  <c r="P139" i="18"/>
  <c r="Q139" i="18"/>
  <c r="R139" i="18"/>
  <c r="S139" i="18"/>
  <c r="A140" i="18"/>
  <c r="B140" i="18"/>
  <c r="D140" i="18"/>
  <c r="N140" i="18"/>
  <c r="O140" i="18"/>
  <c r="P140" i="18"/>
  <c r="Q140" i="18"/>
  <c r="R140" i="18"/>
  <c r="S140" i="18"/>
  <c r="A141" i="18"/>
  <c r="B141" i="18"/>
  <c r="D141" i="18"/>
  <c r="N141" i="18"/>
  <c r="O141" i="18"/>
  <c r="P141" i="18"/>
  <c r="Q141" i="18"/>
  <c r="R141" i="18"/>
  <c r="S141" i="18"/>
  <c r="A142" i="18"/>
  <c r="B142" i="18"/>
  <c r="D142" i="18"/>
  <c r="N142" i="18"/>
  <c r="O142" i="18"/>
  <c r="P142" i="18"/>
  <c r="Q142" i="18"/>
  <c r="R142" i="18"/>
  <c r="S142" i="18"/>
  <c r="A143" i="18"/>
  <c r="B143" i="18"/>
  <c r="D143" i="18"/>
  <c r="N143" i="18"/>
  <c r="O143" i="18"/>
  <c r="P143" i="18"/>
  <c r="Q143" i="18"/>
  <c r="R143" i="18"/>
  <c r="S143" i="18"/>
  <c r="A144" i="18"/>
  <c r="B144" i="18"/>
  <c r="D144" i="18"/>
  <c r="N144" i="18"/>
  <c r="O144" i="18"/>
  <c r="P144" i="18"/>
  <c r="Q144" i="18"/>
  <c r="R144" i="18"/>
  <c r="S144" i="18"/>
  <c r="A145" i="18"/>
  <c r="B145" i="18"/>
  <c r="D145" i="18"/>
  <c r="N145" i="18"/>
  <c r="O145" i="18"/>
  <c r="P145" i="18"/>
  <c r="Q145" i="18"/>
  <c r="R145" i="18"/>
  <c r="S145" i="18"/>
  <c r="B60" i="18"/>
  <c r="D60" i="18"/>
  <c r="N60" i="18"/>
  <c r="O60" i="18"/>
  <c r="P60" i="18"/>
  <c r="Q60" i="18"/>
  <c r="R60" i="18"/>
  <c r="S60" i="18"/>
  <c r="B61" i="18"/>
  <c r="D61" i="18"/>
  <c r="N61" i="18"/>
  <c r="O61" i="18"/>
  <c r="P61" i="18"/>
  <c r="Q61" i="18"/>
  <c r="R61" i="18"/>
  <c r="S61" i="18"/>
  <c r="B62" i="18"/>
  <c r="D62" i="18"/>
  <c r="N62" i="18"/>
  <c r="O62" i="18"/>
  <c r="P62" i="18"/>
  <c r="Q62" i="18"/>
  <c r="R62" i="18"/>
  <c r="S62" i="18"/>
  <c r="B63" i="18"/>
  <c r="D63" i="18"/>
  <c r="N63" i="18"/>
  <c r="O63" i="18"/>
  <c r="P63" i="18"/>
  <c r="Q63" i="18"/>
  <c r="R63" i="18"/>
  <c r="S63" i="18"/>
  <c r="B64" i="18"/>
  <c r="D64" i="18"/>
  <c r="N64" i="18"/>
  <c r="O64" i="18"/>
  <c r="P64" i="18"/>
  <c r="Q64" i="18"/>
  <c r="R64" i="18"/>
  <c r="S64" i="18"/>
  <c r="B65" i="18"/>
  <c r="D65" i="18"/>
  <c r="N65" i="18"/>
  <c r="O65" i="18"/>
  <c r="P65" i="18"/>
  <c r="Q65" i="18"/>
  <c r="R65" i="18"/>
  <c r="S65" i="18"/>
  <c r="B66" i="18"/>
  <c r="D66" i="18"/>
  <c r="N66" i="18"/>
  <c r="O66" i="18"/>
  <c r="P66" i="18"/>
  <c r="Q66" i="18"/>
  <c r="R66" i="18"/>
  <c r="S66" i="18"/>
  <c r="B67" i="18"/>
  <c r="D67" i="18"/>
  <c r="N67" i="18"/>
  <c r="O67" i="18"/>
  <c r="P67" i="18"/>
  <c r="Q67" i="18"/>
  <c r="R67" i="18"/>
  <c r="S67" i="18"/>
  <c r="B68" i="18"/>
  <c r="D68" i="18"/>
  <c r="N68" i="18"/>
  <c r="O68" i="18"/>
  <c r="P68" i="18"/>
  <c r="Q68" i="18"/>
  <c r="R68" i="18"/>
  <c r="S68" i="18"/>
  <c r="B69" i="18"/>
  <c r="D69" i="18"/>
  <c r="N69" i="18"/>
  <c r="O69" i="18"/>
  <c r="P69" i="18"/>
  <c r="Q69" i="18"/>
  <c r="R69" i="18"/>
  <c r="S69" i="18"/>
  <c r="B70" i="18"/>
  <c r="D70" i="18"/>
  <c r="N70" i="18"/>
  <c r="O70" i="18"/>
  <c r="P70" i="18"/>
  <c r="Q70" i="18"/>
  <c r="R70" i="18"/>
  <c r="S70" i="18"/>
  <c r="B71" i="18"/>
  <c r="D71" i="18"/>
  <c r="N71" i="18"/>
  <c r="O71" i="18"/>
  <c r="P71" i="18"/>
  <c r="Q71" i="18"/>
  <c r="R71" i="18"/>
  <c r="S71" i="18"/>
  <c r="B72" i="18"/>
  <c r="D72" i="18"/>
  <c r="N72" i="18"/>
  <c r="O72" i="18"/>
  <c r="P72" i="18"/>
  <c r="Q72" i="18"/>
  <c r="R72" i="18"/>
  <c r="S72" i="18"/>
  <c r="B73" i="18"/>
  <c r="D73" i="18"/>
  <c r="N73" i="18"/>
  <c r="O73" i="18"/>
  <c r="P73" i="18"/>
  <c r="Q73" i="18"/>
  <c r="R73" i="18"/>
  <c r="S73" i="18"/>
  <c r="B74" i="18"/>
  <c r="D74" i="18"/>
  <c r="N74" i="18"/>
  <c r="O74" i="18"/>
  <c r="P74" i="18"/>
  <c r="Q74" i="18"/>
  <c r="R74" i="18"/>
  <c r="S74" i="18"/>
  <c r="B75" i="18"/>
  <c r="D75" i="18"/>
  <c r="N75" i="18"/>
  <c r="O75" i="18"/>
  <c r="P75" i="18"/>
  <c r="Q75" i="18"/>
  <c r="R75" i="18"/>
  <c r="S75" i="18"/>
  <c r="B76" i="18"/>
  <c r="D76" i="18"/>
  <c r="N76" i="18"/>
  <c r="O76" i="18"/>
  <c r="P76" i="18"/>
  <c r="Q76" i="18"/>
  <c r="R76" i="18"/>
  <c r="S76" i="18"/>
  <c r="B77" i="18"/>
  <c r="D77" i="18"/>
  <c r="N77" i="18"/>
  <c r="O77" i="18"/>
  <c r="P77" i="18"/>
  <c r="Q77" i="18"/>
  <c r="R77" i="18"/>
  <c r="S77" i="18"/>
  <c r="B78" i="18"/>
  <c r="D78" i="18"/>
  <c r="N78" i="18"/>
  <c r="O78" i="18"/>
  <c r="P78" i="18"/>
  <c r="Q78" i="18"/>
  <c r="R78" i="18"/>
  <c r="S78" i="18"/>
  <c r="B79" i="18"/>
  <c r="D79" i="18"/>
  <c r="N79" i="18"/>
  <c r="O79" i="18"/>
  <c r="P79" i="18"/>
  <c r="Q79" i="18"/>
  <c r="R79" i="18"/>
  <c r="S79" i="18"/>
  <c r="B80" i="18"/>
  <c r="D80" i="18"/>
  <c r="N80" i="18"/>
  <c r="O80" i="18"/>
  <c r="P80" i="18"/>
  <c r="Q80" i="18"/>
  <c r="R80" i="18"/>
  <c r="S80" i="18"/>
  <c r="B81" i="18"/>
  <c r="D81" i="18"/>
  <c r="N81" i="18"/>
  <c r="O81" i="18"/>
  <c r="P81" i="18"/>
  <c r="Q81" i="18"/>
  <c r="R81" i="18"/>
  <c r="S81" i="18"/>
  <c r="B82" i="18"/>
  <c r="D82" i="18"/>
  <c r="N82" i="18"/>
  <c r="O82" i="18"/>
  <c r="P82" i="18"/>
  <c r="Q82" i="18"/>
  <c r="R82" i="18"/>
  <c r="S82" i="18"/>
  <c r="B83" i="18"/>
  <c r="D83" i="18"/>
  <c r="N83" i="18"/>
  <c r="O83" i="18"/>
  <c r="P83" i="18"/>
  <c r="Q83" i="18"/>
  <c r="R83" i="18"/>
  <c r="S83" i="18"/>
  <c r="B84" i="18"/>
  <c r="D84" i="18"/>
  <c r="N84" i="18"/>
  <c r="O84" i="18"/>
  <c r="P84" i="18"/>
  <c r="Q84" i="18"/>
  <c r="R84" i="18"/>
  <c r="S84" i="18"/>
  <c r="B85" i="18"/>
  <c r="D85" i="18"/>
  <c r="N85" i="18"/>
  <c r="O85" i="18"/>
  <c r="P85" i="18"/>
  <c r="Q85" i="18"/>
  <c r="R85" i="18"/>
  <c r="S85" i="18"/>
  <c r="B86" i="18"/>
  <c r="D86" i="18"/>
  <c r="N86" i="18"/>
  <c r="O86" i="18"/>
  <c r="P86" i="18"/>
  <c r="Q86" i="18"/>
  <c r="R86" i="18"/>
  <c r="S86" i="18"/>
  <c r="B87" i="18"/>
  <c r="D87" i="18"/>
  <c r="N87" i="18"/>
  <c r="O87" i="18"/>
  <c r="P87" i="18"/>
  <c r="Q87" i="18"/>
  <c r="R87" i="18"/>
  <c r="S87" i="18"/>
  <c r="B88" i="18"/>
  <c r="D88" i="18"/>
  <c r="N88" i="18"/>
  <c r="O88" i="18"/>
  <c r="P88" i="18"/>
  <c r="Q88" i="18"/>
  <c r="R88" i="18"/>
  <c r="S88" i="18"/>
  <c r="B89" i="18"/>
  <c r="D89" i="18"/>
  <c r="N89" i="18"/>
  <c r="O89" i="18"/>
  <c r="P89" i="18"/>
  <c r="Q89" i="18"/>
  <c r="R89" i="18"/>
  <c r="S89" i="18"/>
  <c r="B90" i="18"/>
  <c r="D90" i="18"/>
  <c r="N90" i="18"/>
  <c r="O90" i="18"/>
  <c r="P90" i="18"/>
  <c r="Q90" i="18"/>
  <c r="R90" i="18"/>
  <c r="S90" i="18"/>
  <c r="B91" i="18"/>
  <c r="D91" i="18"/>
  <c r="N91" i="18"/>
  <c r="O91" i="18"/>
  <c r="P91" i="18"/>
  <c r="Q91" i="18"/>
  <c r="R91" i="18"/>
  <c r="S91" i="18"/>
  <c r="B92" i="18"/>
  <c r="D92" i="18"/>
  <c r="N92" i="18"/>
  <c r="O92" i="18"/>
  <c r="P92" i="18"/>
  <c r="Q92" i="18"/>
  <c r="R92" i="18"/>
  <c r="S92" i="18"/>
  <c r="B93" i="18"/>
  <c r="D93" i="18"/>
  <c r="N93" i="18"/>
  <c r="O93" i="18"/>
  <c r="P93" i="18"/>
  <c r="Q93" i="18"/>
  <c r="R93" i="18"/>
  <c r="S93" i="18"/>
  <c r="B94" i="18"/>
  <c r="D94" i="18"/>
  <c r="N94" i="18"/>
  <c r="O94" i="18"/>
  <c r="P94" i="18"/>
  <c r="Q94" i="18"/>
  <c r="R94" i="18"/>
  <c r="S94" i="18"/>
  <c r="B95" i="18"/>
  <c r="D95" i="18"/>
  <c r="N95" i="18"/>
  <c r="O95" i="18"/>
  <c r="P95" i="18"/>
  <c r="Q95" i="18"/>
  <c r="R95" i="18"/>
  <c r="S95" i="18"/>
  <c r="B96" i="18"/>
  <c r="D96" i="18"/>
  <c r="N96" i="18"/>
  <c r="O96" i="18"/>
  <c r="P96" i="18"/>
  <c r="Q96" i="18"/>
  <c r="R96" i="18"/>
  <c r="S96" i="18"/>
  <c r="B97" i="18"/>
  <c r="D97" i="18"/>
  <c r="N97" i="18"/>
  <c r="O97" i="18"/>
  <c r="P97" i="18"/>
  <c r="Q97" i="18"/>
  <c r="R97" i="18"/>
  <c r="S97" i="18"/>
  <c r="B98" i="18"/>
  <c r="D98" i="18"/>
  <c r="N98" i="18"/>
  <c r="O98" i="18"/>
  <c r="P98" i="18"/>
  <c r="Q98" i="18"/>
  <c r="R98" i="18"/>
  <c r="S98" i="18"/>
  <c r="B99" i="18"/>
  <c r="D99" i="18"/>
  <c r="N99" i="18"/>
  <c r="O99" i="18"/>
  <c r="P99" i="18"/>
  <c r="Q99" i="18"/>
  <c r="R99" i="18"/>
  <c r="S99" i="18"/>
  <c r="B100" i="18"/>
  <c r="D100" i="18"/>
  <c r="N100" i="18"/>
  <c r="O100" i="18"/>
  <c r="P100" i="18"/>
  <c r="Q100" i="18"/>
  <c r="R100" i="18"/>
  <c r="S100" i="18"/>
  <c r="B101" i="18"/>
  <c r="D101" i="18"/>
  <c r="N101" i="18"/>
  <c r="O101" i="18"/>
  <c r="P101" i="18"/>
  <c r="Q101" i="18"/>
  <c r="R101" i="18"/>
  <c r="S101" i="18"/>
  <c r="B102" i="18"/>
  <c r="D102" i="18"/>
  <c r="N102" i="18"/>
  <c r="O102" i="18"/>
  <c r="P102" i="18"/>
  <c r="Q102" i="18"/>
  <c r="R102" i="18"/>
  <c r="S102" i="18"/>
  <c r="B103" i="18"/>
  <c r="D103" i="18"/>
  <c r="N103" i="18"/>
  <c r="O103" i="18"/>
  <c r="P103" i="18"/>
  <c r="Q103" i="18"/>
  <c r="R103" i="18"/>
  <c r="S103" i="18"/>
  <c r="B104" i="18"/>
  <c r="D104" i="18"/>
  <c r="N104" i="18"/>
  <c r="O104" i="18"/>
  <c r="P104" i="18"/>
  <c r="Q104" i="18"/>
  <c r="R104" i="18"/>
  <c r="S104" i="18"/>
  <c r="B105" i="18"/>
  <c r="D105" i="18"/>
  <c r="N105" i="18"/>
  <c r="O105" i="18"/>
  <c r="P105" i="18"/>
  <c r="Q105" i="18"/>
  <c r="R105" i="18"/>
  <c r="S105" i="18"/>
  <c r="B106" i="18"/>
  <c r="D106" i="18"/>
  <c r="N106" i="18"/>
  <c r="O106" i="18"/>
  <c r="P106" i="18"/>
  <c r="Q106" i="18"/>
  <c r="R106" i="18"/>
  <c r="S106" i="18"/>
  <c r="B107" i="18"/>
  <c r="D107" i="18"/>
  <c r="N107" i="18"/>
  <c r="O107" i="18"/>
  <c r="P107" i="18"/>
  <c r="Q107" i="18"/>
  <c r="R107" i="18"/>
  <c r="S107" i="18"/>
  <c r="B108" i="18"/>
  <c r="D108" i="18"/>
  <c r="N108" i="18"/>
  <c r="O108" i="18"/>
  <c r="P108" i="18"/>
  <c r="Q108" i="18"/>
  <c r="R108" i="18"/>
  <c r="S108" i="18"/>
  <c r="B109" i="18"/>
  <c r="D109" i="18"/>
  <c r="N109" i="18"/>
  <c r="O109" i="18"/>
  <c r="P109" i="18"/>
  <c r="Q109" i="18"/>
  <c r="R109" i="18"/>
  <c r="S109" i="18"/>
  <c r="B110" i="18"/>
  <c r="D110" i="18"/>
  <c r="N110" i="18"/>
  <c r="O110" i="18"/>
  <c r="P110" i="18"/>
  <c r="Q110" i="18"/>
  <c r="R110" i="18"/>
  <c r="S110" i="18"/>
  <c r="B111" i="18"/>
  <c r="D111" i="18"/>
  <c r="N111" i="18"/>
  <c r="O111" i="18"/>
  <c r="P111" i="18"/>
  <c r="Q111" i="18"/>
  <c r="R111" i="18"/>
  <c r="S111" i="18"/>
  <c r="B112" i="18"/>
  <c r="D112" i="18"/>
  <c r="N112" i="18"/>
  <c r="O112" i="18"/>
  <c r="P112" i="18"/>
  <c r="Q112" i="18"/>
  <c r="R112" i="18"/>
  <c r="S112" i="18"/>
  <c r="B113" i="18"/>
  <c r="D113" i="18"/>
  <c r="N113" i="18"/>
  <c r="O113" i="18"/>
  <c r="P113" i="18"/>
  <c r="Q113" i="18"/>
  <c r="R113" i="18"/>
  <c r="S113" i="18"/>
  <c r="B114" i="18"/>
  <c r="D114" i="18"/>
  <c r="N114" i="18"/>
  <c r="O114" i="18"/>
  <c r="P114" i="18"/>
  <c r="Q114" i="18"/>
  <c r="R114" i="18"/>
  <c r="S114" i="18"/>
  <c r="B115" i="18"/>
  <c r="D115" i="18"/>
  <c r="N115" i="18"/>
  <c r="O115" i="18"/>
  <c r="P115" i="18"/>
  <c r="Q115" i="18"/>
  <c r="R115" i="18"/>
  <c r="S115" i="18"/>
  <c r="B116" i="18"/>
  <c r="D116" i="18"/>
  <c r="N116" i="18"/>
  <c r="O116" i="18"/>
  <c r="P116" i="18"/>
  <c r="Q116" i="18"/>
  <c r="R116" i="18"/>
  <c r="S116" i="18"/>
  <c r="B117" i="18"/>
  <c r="D117" i="18"/>
  <c r="N117" i="18"/>
  <c r="O117" i="18"/>
  <c r="P117" i="18"/>
  <c r="Q117" i="18"/>
  <c r="R117" i="18"/>
  <c r="S117" i="18"/>
  <c r="B118" i="18"/>
  <c r="D118" i="18"/>
  <c r="N118" i="18"/>
  <c r="O118" i="18"/>
  <c r="P118" i="18"/>
  <c r="Q118" i="18"/>
  <c r="R118" i="18"/>
  <c r="S118" i="18"/>
  <c r="B119" i="18"/>
  <c r="D119" i="18"/>
  <c r="N119" i="18"/>
  <c r="O119" i="18"/>
  <c r="P119" i="18"/>
  <c r="Q119" i="18"/>
  <c r="R119" i="18"/>
  <c r="S119" i="18"/>
  <c r="A85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F85" i="20"/>
  <c r="G85" i="20"/>
  <c r="C85" i="20"/>
  <c r="D85" i="20"/>
  <c r="E85" i="20"/>
  <c r="O85" i="20"/>
  <c r="P85" i="20"/>
  <c r="A86" i="20"/>
  <c r="C86" i="20"/>
  <c r="H86" i="20"/>
  <c r="H87" i="20"/>
  <c r="F87" i="20"/>
  <c r="G87" i="20"/>
  <c r="C87" i="20"/>
  <c r="D86" i="20"/>
  <c r="F86" i="20"/>
  <c r="G86" i="20"/>
  <c r="E86" i="20"/>
  <c r="O86" i="20"/>
  <c r="P86" i="20"/>
  <c r="A87" i="20"/>
  <c r="D87" i="20"/>
  <c r="E87" i="20"/>
  <c r="O87" i="20"/>
  <c r="P87" i="20"/>
  <c r="A88" i="20"/>
  <c r="C88" i="20"/>
  <c r="H88" i="20"/>
  <c r="H89" i="20"/>
  <c r="F89" i="20"/>
  <c r="G89" i="20"/>
  <c r="C89" i="20"/>
  <c r="D88" i="20"/>
  <c r="F88" i="20"/>
  <c r="G88" i="20"/>
  <c r="E88" i="20"/>
  <c r="O88" i="20"/>
  <c r="P88" i="20"/>
  <c r="A89" i="20"/>
  <c r="D89" i="20"/>
  <c r="E89" i="20"/>
  <c r="O89" i="20"/>
  <c r="P89" i="20"/>
  <c r="A90" i="20"/>
  <c r="C90" i="20"/>
  <c r="H90" i="20"/>
  <c r="H91" i="20"/>
  <c r="F91" i="20"/>
  <c r="G91" i="20"/>
  <c r="C91" i="20"/>
  <c r="D90" i="20"/>
  <c r="F90" i="20"/>
  <c r="G90" i="20"/>
  <c r="E90" i="20"/>
  <c r="O90" i="20"/>
  <c r="P90" i="20"/>
  <c r="A91" i="20"/>
  <c r="D91" i="20"/>
  <c r="E91" i="20"/>
  <c r="O91" i="20"/>
  <c r="P91" i="20"/>
  <c r="A92" i="20"/>
  <c r="C92" i="20"/>
  <c r="H92" i="20"/>
  <c r="H93" i="20"/>
  <c r="F93" i="20"/>
  <c r="G93" i="20"/>
  <c r="C93" i="20"/>
  <c r="D92" i="20"/>
  <c r="F92" i="20"/>
  <c r="G92" i="20"/>
  <c r="E92" i="20"/>
  <c r="O92" i="20"/>
  <c r="P92" i="20"/>
  <c r="A93" i="20"/>
  <c r="D93" i="20"/>
  <c r="E93" i="20"/>
  <c r="O93" i="20"/>
  <c r="P93" i="20"/>
  <c r="A94" i="20"/>
  <c r="C94" i="20"/>
  <c r="H94" i="20"/>
  <c r="H95" i="20"/>
  <c r="F95" i="20"/>
  <c r="G95" i="20"/>
  <c r="C95" i="20"/>
  <c r="D94" i="20"/>
  <c r="F94" i="20"/>
  <c r="G94" i="20"/>
  <c r="E94" i="20"/>
  <c r="O94" i="20"/>
  <c r="P94" i="20"/>
  <c r="A95" i="20"/>
  <c r="D95" i="20"/>
  <c r="E95" i="20"/>
  <c r="O95" i="20"/>
  <c r="P95" i="20"/>
  <c r="A96" i="20"/>
  <c r="C96" i="20"/>
  <c r="H96" i="20"/>
  <c r="H97" i="20"/>
  <c r="F97" i="20"/>
  <c r="G97" i="20"/>
  <c r="C97" i="20"/>
  <c r="D96" i="20"/>
  <c r="F96" i="20"/>
  <c r="G96" i="20"/>
  <c r="E96" i="20"/>
  <c r="O96" i="20"/>
  <c r="P96" i="20"/>
  <c r="A97" i="20"/>
  <c r="D97" i="20"/>
  <c r="E97" i="20"/>
  <c r="O97" i="20"/>
  <c r="P97" i="20"/>
  <c r="A98" i="20"/>
  <c r="C98" i="20"/>
  <c r="H98" i="20"/>
  <c r="H99" i="20"/>
  <c r="F99" i="20"/>
  <c r="G99" i="20"/>
  <c r="C99" i="20"/>
  <c r="D98" i="20"/>
  <c r="F98" i="20"/>
  <c r="G98" i="20"/>
  <c r="E98" i="20"/>
  <c r="O98" i="20"/>
  <c r="P98" i="20"/>
  <c r="A99" i="20"/>
  <c r="D99" i="20"/>
  <c r="E99" i="20"/>
  <c r="O99" i="20"/>
  <c r="P99" i="20"/>
  <c r="A100" i="20"/>
  <c r="C100" i="20"/>
  <c r="H100" i="20"/>
  <c r="H101" i="20"/>
  <c r="F101" i="20"/>
  <c r="G101" i="20"/>
  <c r="C101" i="20"/>
  <c r="D100" i="20"/>
  <c r="F100" i="20"/>
  <c r="G100" i="20"/>
  <c r="E100" i="20"/>
  <c r="O100" i="20"/>
  <c r="P100" i="20"/>
  <c r="A101" i="20"/>
  <c r="D101" i="20"/>
  <c r="E101" i="20"/>
  <c r="O101" i="20"/>
  <c r="P101" i="20"/>
  <c r="A102" i="20"/>
  <c r="C102" i="20"/>
  <c r="H102" i="20"/>
  <c r="H103" i="20"/>
  <c r="F103" i="20"/>
  <c r="G103" i="20"/>
  <c r="C103" i="20"/>
  <c r="D102" i="20"/>
  <c r="F102" i="20"/>
  <c r="G102" i="20"/>
  <c r="E102" i="20"/>
  <c r="O102" i="20"/>
  <c r="P102" i="20"/>
  <c r="A103" i="20"/>
  <c r="D103" i="20"/>
  <c r="E103" i="20"/>
  <c r="O103" i="20"/>
  <c r="P103" i="20"/>
  <c r="A104" i="20"/>
  <c r="C104" i="20"/>
  <c r="H104" i="20"/>
  <c r="H105" i="20"/>
  <c r="F105" i="20"/>
  <c r="G105" i="20"/>
  <c r="C105" i="20"/>
  <c r="D104" i="20"/>
  <c r="F104" i="20"/>
  <c r="G104" i="20"/>
  <c r="E104" i="20"/>
  <c r="O104" i="20"/>
  <c r="P104" i="20"/>
  <c r="A105" i="20"/>
  <c r="D105" i="20"/>
  <c r="E105" i="20"/>
  <c r="O105" i="20"/>
  <c r="P105" i="20"/>
  <c r="A106" i="20"/>
  <c r="C106" i="20"/>
  <c r="H106" i="20"/>
  <c r="H107" i="20"/>
  <c r="F107" i="20"/>
  <c r="G107" i="20"/>
  <c r="C107" i="20"/>
  <c r="D106" i="20"/>
  <c r="F106" i="20"/>
  <c r="G106" i="20"/>
  <c r="E106" i="20"/>
  <c r="O106" i="20"/>
  <c r="P106" i="20"/>
  <c r="A107" i="20"/>
  <c r="D107" i="20"/>
  <c r="E107" i="20"/>
  <c r="O107" i="20"/>
  <c r="P107" i="20"/>
  <c r="A108" i="20"/>
  <c r="C108" i="20"/>
  <c r="H108" i="20"/>
  <c r="H109" i="20"/>
  <c r="F109" i="20"/>
  <c r="G109" i="20"/>
  <c r="C109" i="20"/>
  <c r="D108" i="20"/>
  <c r="F108" i="20"/>
  <c r="G108" i="20"/>
  <c r="E108" i="20"/>
  <c r="O108" i="20"/>
  <c r="P108" i="20"/>
  <c r="A109" i="20"/>
  <c r="D109" i="20"/>
  <c r="E109" i="20"/>
  <c r="O109" i="20"/>
  <c r="P109" i="20"/>
  <c r="A110" i="20"/>
  <c r="C110" i="20"/>
  <c r="H110" i="20"/>
  <c r="H111" i="20"/>
  <c r="F111" i="20"/>
  <c r="G111" i="20"/>
  <c r="C111" i="20"/>
  <c r="D110" i="20"/>
  <c r="F110" i="20"/>
  <c r="G110" i="20"/>
  <c r="E110" i="20"/>
  <c r="O110" i="20"/>
  <c r="P110" i="20"/>
  <c r="A111" i="20"/>
  <c r="D111" i="20"/>
  <c r="E111" i="20"/>
  <c r="O111" i="20"/>
  <c r="P111" i="20"/>
  <c r="A112" i="20"/>
  <c r="C112" i="20"/>
  <c r="H112" i="20"/>
  <c r="H113" i="20"/>
  <c r="F113" i="20"/>
  <c r="G113" i="20"/>
  <c r="C113" i="20"/>
  <c r="D112" i="20"/>
  <c r="F112" i="20"/>
  <c r="G112" i="20"/>
  <c r="E112" i="20"/>
  <c r="O112" i="20"/>
  <c r="P112" i="20"/>
  <c r="A113" i="20"/>
  <c r="D113" i="20"/>
  <c r="E113" i="20"/>
  <c r="O113" i="20"/>
  <c r="P113" i="20"/>
  <c r="A114" i="20"/>
  <c r="C114" i="20"/>
  <c r="H114" i="20"/>
  <c r="H115" i="20"/>
  <c r="F115" i="20"/>
  <c r="G115" i="20"/>
  <c r="C115" i="20"/>
  <c r="D114" i="20"/>
  <c r="F114" i="20"/>
  <c r="G114" i="20"/>
  <c r="E114" i="20"/>
  <c r="O114" i="20"/>
  <c r="P114" i="20"/>
  <c r="A115" i="20"/>
  <c r="D115" i="20"/>
  <c r="E115" i="20"/>
  <c r="O115" i="20"/>
  <c r="P115" i="20"/>
  <c r="A116" i="20"/>
  <c r="C116" i="20"/>
  <c r="H116" i="20"/>
  <c r="H117" i="20"/>
  <c r="F117" i="20"/>
  <c r="G117" i="20"/>
  <c r="C117" i="20"/>
  <c r="D116" i="20"/>
  <c r="F116" i="20"/>
  <c r="G116" i="20"/>
  <c r="E116" i="20"/>
  <c r="O116" i="20"/>
  <c r="P116" i="20"/>
  <c r="A117" i="20"/>
  <c r="D117" i="20"/>
  <c r="E117" i="20"/>
  <c r="O117" i="20"/>
  <c r="P117" i="20"/>
  <c r="A118" i="20"/>
  <c r="C118" i="20"/>
  <c r="H118" i="20"/>
  <c r="H119" i="20"/>
  <c r="F119" i="20"/>
  <c r="G119" i="20"/>
  <c r="C119" i="20"/>
  <c r="D118" i="20"/>
  <c r="F118" i="20"/>
  <c r="G118" i="20"/>
  <c r="E118" i="20"/>
  <c r="O118" i="20"/>
  <c r="P118" i="20"/>
  <c r="A119" i="20"/>
  <c r="D119" i="20"/>
  <c r="E119" i="20"/>
  <c r="O119" i="20"/>
  <c r="P119" i="20"/>
  <c r="A120" i="20"/>
  <c r="C120" i="20"/>
  <c r="H120" i="20"/>
  <c r="H121" i="20"/>
  <c r="F121" i="20"/>
  <c r="G121" i="20"/>
  <c r="C121" i="20"/>
  <c r="D120" i="20"/>
  <c r="F120" i="20"/>
  <c r="G120" i="20"/>
  <c r="E120" i="20"/>
  <c r="O120" i="20"/>
  <c r="P120" i="20"/>
  <c r="A121" i="20"/>
  <c r="D121" i="20"/>
  <c r="E121" i="20"/>
  <c r="O121" i="20"/>
  <c r="P121" i="20"/>
  <c r="A122" i="20"/>
  <c r="C122" i="20"/>
  <c r="H122" i="20"/>
  <c r="H123" i="20"/>
  <c r="F123" i="20"/>
  <c r="G123" i="20"/>
  <c r="C123" i="20"/>
  <c r="D122" i="20"/>
  <c r="F122" i="20"/>
  <c r="G122" i="20"/>
  <c r="E122" i="20"/>
  <c r="O122" i="20"/>
  <c r="P122" i="20"/>
  <c r="A123" i="20"/>
  <c r="D123" i="20"/>
  <c r="E123" i="20"/>
  <c r="O123" i="20"/>
  <c r="P123" i="20"/>
  <c r="A124" i="20"/>
  <c r="C124" i="20"/>
  <c r="H124" i="20"/>
  <c r="H125" i="20"/>
  <c r="F125" i="20"/>
  <c r="G125" i="20"/>
  <c r="C125" i="20"/>
  <c r="D124" i="20"/>
  <c r="F124" i="20"/>
  <c r="G124" i="20"/>
  <c r="E124" i="20"/>
  <c r="O124" i="20"/>
  <c r="P124" i="20"/>
  <c r="A125" i="20"/>
  <c r="D125" i="20"/>
  <c r="E125" i="20"/>
  <c r="O125" i="20"/>
  <c r="P125" i="20"/>
  <c r="A126" i="20"/>
  <c r="C126" i="20"/>
  <c r="H126" i="20"/>
  <c r="H127" i="20"/>
  <c r="F127" i="20"/>
  <c r="G127" i="20"/>
  <c r="C127" i="20"/>
  <c r="D126" i="20"/>
  <c r="F126" i="20"/>
  <c r="G126" i="20"/>
  <c r="E126" i="20"/>
  <c r="O126" i="20"/>
  <c r="P126" i="20"/>
  <c r="A127" i="20"/>
  <c r="D127" i="20"/>
  <c r="E127" i="20"/>
  <c r="O127" i="20"/>
  <c r="P127" i="20"/>
  <c r="A128" i="20"/>
  <c r="C128" i="20"/>
  <c r="H128" i="20"/>
  <c r="H129" i="20"/>
  <c r="F129" i="20"/>
  <c r="G129" i="20"/>
  <c r="C129" i="20"/>
  <c r="D128" i="20"/>
  <c r="F128" i="20"/>
  <c r="G128" i="20"/>
  <c r="E128" i="20"/>
  <c r="O128" i="20"/>
  <c r="P128" i="20"/>
  <c r="A129" i="20"/>
  <c r="D129" i="20"/>
  <c r="E129" i="20"/>
  <c r="O129" i="20"/>
  <c r="P129" i="20"/>
  <c r="A130" i="20"/>
  <c r="C130" i="20"/>
  <c r="H130" i="20"/>
  <c r="H131" i="20"/>
  <c r="F131" i="20"/>
  <c r="G131" i="20"/>
  <c r="C131" i="20"/>
  <c r="D130" i="20"/>
  <c r="F130" i="20"/>
  <c r="G130" i="20"/>
  <c r="E130" i="20"/>
  <c r="O130" i="20"/>
  <c r="P130" i="20"/>
  <c r="A131" i="20"/>
  <c r="D131" i="20"/>
  <c r="E131" i="20"/>
  <c r="O131" i="20"/>
  <c r="P131" i="20"/>
  <c r="A132" i="20"/>
  <c r="C132" i="20"/>
  <c r="H132" i="20"/>
  <c r="H133" i="20"/>
  <c r="F133" i="20"/>
  <c r="G133" i="20"/>
  <c r="C133" i="20"/>
  <c r="D132" i="20"/>
  <c r="F132" i="20"/>
  <c r="G132" i="20"/>
  <c r="E132" i="20"/>
  <c r="O132" i="20"/>
  <c r="P132" i="20"/>
  <c r="A133" i="20"/>
  <c r="D133" i="20"/>
  <c r="E133" i="20"/>
  <c r="O133" i="20"/>
  <c r="P133" i="20"/>
  <c r="A134" i="20"/>
  <c r="C134" i="20"/>
  <c r="H134" i="20"/>
  <c r="H135" i="20"/>
  <c r="F135" i="20"/>
  <c r="G135" i="20"/>
  <c r="C135" i="20"/>
  <c r="D134" i="20"/>
  <c r="F134" i="20"/>
  <c r="G134" i="20"/>
  <c r="E134" i="20"/>
  <c r="O134" i="20"/>
  <c r="P134" i="20"/>
  <c r="A135" i="20"/>
  <c r="E135" i="20"/>
  <c r="O135" i="20"/>
  <c r="P135" i="20"/>
  <c r="A59" i="20"/>
  <c r="F59" i="20"/>
  <c r="G59" i="20"/>
  <c r="C59" i="20"/>
  <c r="D59" i="20"/>
  <c r="E59" i="20"/>
  <c r="O59" i="20"/>
  <c r="P59" i="20"/>
  <c r="A60" i="20"/>
  <c r="C60" i="20"/>
  <c r="F61" i="20"/>
  <c r="G61" i="20"/>
  <c r="C61" i="20"/>
  <c r="D60" i="20"/>
  <c r="F60" i="20"/>
  <c r="G60" i="20"/>
  <c r="E60" i="20"/>
  <c r="O60" i="20"/>
  <c r="P60" i="20"/>
  <c r="A61" i="20"/>
  <c r="D61" i="20"/>
  <c r="E61" i="20"/>
  <c r="O61" i="20"/>
  <c r="P61" i="20"/>
  <c r="A62" i="20"/>
  <c r="C62" i="20"/>
  <c r="F63" i="20"/>
  <c r="G63" i="20"/>
  <c r="C63" i="20"/>
  <c r="D62" i="20"/>
  <c r="F62" i="20"/>
  <c r="G62" i="20"/>
  <c r="E62" i="20"/>
  <c r="O62" i="20"/>
  <c r="P62" i="20"/>
  <c r="A63" i="20"/>
  <c r="D63" i="20"/>
  <c r="E63" i="20"/>
  <c r="O63" i="20"/>
  <c r="P63" i="20"/>
  <c r="A64" i="20"/>
  <c r="C64" i="20"/>
  <c r="F65" i="20"/>
  <c r="G65" i="20"/>
  <c r="C65" i="20"/>
  <c r="D64" i="20"/>
  <c r="F64" i="20"/>
  <c r="G64" i="20"/>
  <c r="E64" i="20"/>
  <c r="O64" i="20"/>
  <c r="P64" i="20"/>
  <c r="A65" i="20"/>
  <c r="D65" i="20"/>
  <c r="E65" i="20"/>
  <c r="O65" i="20"/>
  <c r="P65" i="20"/>
  <c r="A66" i="20"/>
  <c r="C66" i="20"/>
  <c r="F67" i="20"/>
  <c r="G67" i="20"/>
  <c r="C67" i="20"/>
  <c r="D66" i="20"/>
  <c r="F66" i="20"/>
  <c r="G66" i="20"/>
  <c r="E66" i="20"/>
  <c r="O66" i="20"/>
  <c r="P66" i="20"/>
  <c r="A67" i="20"/>
  <c r="D67" i="20"/>
  <c r="E67" i="20"/>
  <c r="O67" i="20"/>
  <c r="P67" i="20"/>
  <c r="A68" i="20"/>
  <c r="C68" i="20"/>
  <c r="F69" i="20"/>
  <c r="G69" i="20"/>
  <c r="C69" i="20"/>
  <c r="D68" i="20"/>
  <c r="F68" i="20"/>
  <c r="G68" i="20"/>
  <c r="E68" i="20"/>
  <c r="O68" i="20"/>
  <c r="P68" i="20"/>
  <c r="A69" i="20"/>
  <c r="D69" i="20"/>
  <c r="E69" i="20"/>
  <c r="O69" i="20"/>
  <c r="P69" i="20"/>
  <c r="A70" i="20"/>
  <c r="C70" i="20"/>
  <c r="F71" i="20"/>
  <c r="G71" i="20"/>
  <c r="C71" i="20"/>
  <c r="D70" i="20"/>
  <c r="F70" i="20"/>
  <c r="G70" i="20"/>
  <c r="E70" i="20"/>
  <c r="O70" i="20"/>
  <c r="P70" i="20"/>
  <c r="A71" i="20"/>
  <c r="D71" i="20"/>
  <c r="E71" i="20"/>
  <c r="O71" i="20"/>
  <c r="P71" i="20"/>
  <c r="A72" i="20"/>
  <c r="C72" i="20"/>
  <c r="F73" i="20"/>
  <c r="G73" i="20"/>
  <c r="C73" i="20"/>
  <c r="D72" i="20"/>
  <c r="F72" i="20"/>
  <c r="G72" i="20"/>
  <c r="E72" i="20"/>
  <c r="O72" i="20"/>
  <c r="P72" i="20"/>
  <c r="A73" i="20"/>
  <c r="D73" i="20"/>
  <c r="E73" i="20"/>
  <c r="O73" i="20"/>
  <c r="P73" i="20"/>
  <c r="A74" i="20"/>
  <c r="C74" i="20"/>
  <c r="F75" i="20"/>
  <c r="G75" i="20"/>
  <c r="C75" i="20"/>
  <c r="D74" i="20"/>
  <c r="F74" i="20"/>
  <c r="G74" i="20"/>
  <c r="E74" i="20"/>
  <c r="O74" i="20"/>
  <c r="P74" i="20"/>
  <c r="A75" i="20"/>
  <c r="D75" i="20"/>
  <c r="E75" i="20"/>
  <c r="O75" i="20"/>
  <c r="P75" i="20"/>
  <c r="A76" i="20"/>
  <c r="C76" i="20"/>
  <c r="F77" i="20"/>
  <c r="G77" i="20"/>
  <c r="C77" i="20"/>
  <c r="D76" i="20"/>
  <c r="F76" i="20"/>
  <c r="G76" i="20"/>
  <c r="E76" i="20"/>
  <c r="O76" i="20"/>
  <c r="P76" i="20"/>
  <c r="A77" i="20"/>
  <c r="D77" i="20"/>
  <c r="E77" i="20"/>
  <c r="O77" i="20"/>
  <c r="P77" i="20"/>
  <c r="A78" i="20"/>
  <c r="C78" i="20"/>
  <c r="F79" i="20"/>
  <c r="G79" i="20"/>
  <c r="C79" i="20"/>
  <c r="D78" i="20"/>
  <c r="F78" i="20"/>
  <c r="G78" i="20"/>
  <c r="E78" i="20"/>
  <c r="O78" i="20"/>
  <c r="P78" i="20"/>
  <c r="A79" i="20"/>
  <c r="D79" i="20"/>
  <c r="E79" i="20"/>
  <c r="O79" i="20"/>
  <c r="P79" i="20"/>
  <c r="A80" i="20"/>
  <c r="C80" i="20"/>
  <c r="F81" i="20"/>
  <c r="G81" i="20"/>
  <c r="C81" i="20"/>
  <c r="D80" i="20"/>
  <c r="F80" i="20"/>
  <c r="G80" i="20"/>
  <c r="E80" i="20"/>
  <c r="O80" i="20"/>
  <c r="P80" i="20"/>
  <c r="A81" i="20"/>
  <c r="D81" i="20"/>
  <c r="E81" i="20"/>
  <c r="O81" i="20"/>
  <c r="P81" i="20"/>
  <c r="A82" i="20"/>
  <c r="C82" i="20"/>
  <c r="F83" i="20"/>
  <c r="G83" i="20"/>
  <c r="C83" i="20"/>
  <c r="D82" i="20"/>
  <c r="F82" i="20"/>
  <c r="G82" i="20"/>
  <c r="E82" i="20"/>
  <c r="O82" i="20"/>
  <c r="P82" i="20"/>
  <c r="A83" i="20"/>
  <c r="D83" i="20"/>
  <c r="E83" i="20"/>
  <c r="O83" i="20"/>
  <c r="P83" i="20"/>
  <c r="A84" i="20"/>
  <c r="C84" i="20"/>
  <c r="D84" i="20"/>
  <c r="F84" i="20"/>
  <c r="G84" i="20"/>
  <c r="E84" i="20"/>
  <c r="O84" i="20"/>
  <c r="P84" i="20"/>
  <c r="F4" i="20"/>
  <c r="G4" i="20"/>
  <c r="F5" i="20"/>
  <c r="G5" i="20"/>
  <c r="F6" i="20"/>
  <c r="G6" i="20"/>
  <c r="F7" i="20"/>
  <c r="G7" i="20"/>
  <c r="F8" i="20"/>
  <c r="G8" i="20"/>
  <c r="F9" i="20"/>
  <c r="G9" i="20"/>
  <c r="F10" i="20"/>
  <c r="G10" i="20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F18" i="20"/>
  <c r="G18" i="20"/>
  <c r="F19" i="20"/>
  <c r="G19" i="20"/>
  <c r="F20" i="20"/>
  <c r="G20" i="20"/>
  <c r="F21" i="20"/>
  <c r="G21" i="20"/>
  <c r="F22" i="20"/>
  <c r="G22" i="20"/>
  <c r="F23" i="20"/>
  <c r="G23" i="20"/>
  <c r="F24" i="20"/>
  <c r="G24" i="20"/>
  <c r="F25" i="20"/>
  <c r="G25" i="20"/>
  <c r="F26" i="20"/>
  <c r="G26" i="20"/>
  <c r="F27" i="20"/>
  <c r="G27" i="20"/>
  <c r="F28" i="20"/>
  <c r="G28" i="20"/>
  <c r="F29" i="20"/>
  <c r="G29" i="20"/>
  <c r="F30" i="20"/>
  <c r="G30" i="20"/>
  <c r="F31" i="20"/>
  <c r="G31" i="20"/>
  <c r="F32" i="20"/>
  <c r="G32" i="20"/>
  <c r="F33" i="20"/>
  <c r="G33" i="20"/>
  <c r="F34" i="20"/>
  <c r="G34" i="20"/>
  <c r="F35" i="20"/>
  <c r="G35" i="20"/>
  <c r="F36" i="20"/>
  <c r="G36" i="20"/>
  <c r="F37" i="20"/>
  <c r="G37" i="20"/>
  <c r="F38" i="20"/>
  <c r="G38" i="20"/>
  <c r="F39" i="20"/>
  <c r="G39" i="20"/>
  <c r="F40" i="20"/>
  <c r="G40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7" i="20"/>
  <c r="G47" i="20"/>
  <c r="F48" i="20"/>
  <c r="G48" i="20"/>
  <c r="F49" i="20"/>
  <c r="G49" i="20"/>
  <c r="F50" i="20"/>
  <c r="G50" i="20"/>
  <c r="F51" i="20"/>
  <c r="G51" i="20"/>
  <c r="F52" i="20"/>
  <c r="G52" i="20"/>
  <c r="F53" i="20"/>
  <c r="G53" i="20"/>
  <c r="F54" i="20"/>
  <c r="G54" i="20"/>
  <c r="F55" i="20"/>
  <c r="G55" i="20"/>
  <c r="F56" i="20"/>
  <c r="G56" i="20"/>
  <c r="F57" i="20"/>
  <c r="G57" i="20"/>
  <c r="F58" i="20"/>
  <c r="G58" i="20"/>
  <c r="F3" i="20"/>
  <c r="G3" i="20"/>
  <c r="C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3" i="20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A53" i="12"/>
  <c r="V51" i="20"/>
  <c r="AD51" i="20"/>
  <c r="AH51" i="20"/>
  <c r="AI51" i="20"/>
  <c r="AJ51" i="20"/>
  <c r="Z51" i="20"/>
  <c r="AE51" i="20"/>
  <c r="M51" i="20"/>
  <c r="F53" i="12"/>
  <c r="AC51" i="20"/>
  <c r="K51" i="20"/>
  <c r="G53" i="12"/>
  <c r="L51" i="20"/>
  <c r="I53" i="12"/>
  <c r="AF51" i="20"/>
  <c r="N51" i="20"/>
  <c r="J53" i="12"/>
  <c r="J51" i="20"/>
  <c r="X53" i="12"/>
  <c r="I51" i="20"/>
  <c r="Y53" i="12"/>
  <c r="A54" i="12"/>
  <c r="V52" i="20"/>
  <c r="AD52" i="20"/>
  <c r="AH52" i="20"/>
  <c r="AI52" i="20"/>
  <c r="AJ52" i="20"/>
  <c r="Z52" i="20"/>
  <c r="AE52" i="20"/>
  <c r="M52" i="20"/>
  <c r="F54" i="12"/>
  <c r="AC52" i="20"/>
  <c r="K52" i="20"/>
  <c r="G54" i="12"/>
  <c r="L52" i="20"/>
  <c r="I54" i="12"/>
  <c r="AF52" i="20"/>
  <c r="N52" i="20"/>
  <c r="J54" i="12"/>
  <c r="J52" i="20"/>
  <c r="X54" i="12"/>
  <c r="I52" i="20"/>
  <c r="Y54" i="12"/>
  <c r="A55" i="12"/>
  <c r="V53" i="20"/>
  <c r="AD53" i="20"/>
  <c r="AH53" i="20"/>
  <c r="AI53" i="20"/>
  <c r="AJ53" i="20"/>
  <c r="Z53" i="20"/>
  <c r="AE53" i="20"/>
  <c r="M53" i="20"/>
  <c r="F55" i="12"/>
  <c r="AC53" i="20"/>
  <c r="K53" i="20"/>
  <c r="G55" i="12"/>
  <c r="L53" i="20"/>
  <c r="I55" i="12"/>
  <c r="AF53" i="20"/>
  <c r="N53" i="20"/>
  <c r="J55" i="12"/>
  <c r="J53" i="20"/>
  <c r="X55" i="12"/>
  <c r="I53" i="20"/>
  <c r="Y55" i="12"/>
  <c r="A56" i="12"/>
  <c r="V54" i="20"/>
  <c r="AD54" i="20"/>
  <c r="AH54" i="20"/>
  <c r="AI54" i="20"/>
  <c r="AJ54" i="20"/>
  <c r="Z54" i="20"/>
  <c r="AE54" i="20"/>
  <c r="M54" i="20"/>
  <c r="F56" i="12"/>
  <c r="AC54" i="20"/>
  <c r="K54" i="20"/>
  <c r="G56" i="12"/>
  <c r="L54" i="20"/>
  <c r="I56" i="12"/>
  <c r="AF54" i="20"/>
  <c r="N54" i="20"/>
  <c r="J56" i="12"/>
  <c r="J54" i="20"/>
  <c r="X56" i="12"/>
  <c r="I54" i="20"/>
  <c r="Y56" i="12"/>
  <c r="A57" i="12"/>
  <c r="V55" i="20"/>
  <c r="AD55" i="20"/>
  <c r="AH55" i="20"/>
  <c r="AI55" i="20"/>
  <c r="AJ55" i="20"/>
  <c r="Z55" i="20"/>
  <c r="AE55" i="20"/>
  <c r="M55" i="20"/>
  <c r="F57" i="12"/>
  <c r="AC55" i="20"/>
  <c r="K55" i="20"/>
  <c r="G57" i="12"/>
  <c r="L55" i="20"/>
  <c r="I57" i="12"/>
  <c r="AF55" i="20"/>
  <c r="N55" i="20"/>
  <c r="J57" i="12"/>
  <c r="J55" i="20"/>
  <c r="X57" i="12"/>
  <c r="I55" i="20"/>
  <c r="Y57" i="12"/>
  <c r="A58" i="12"/>
  <c r="V56" i="20"/>
  <c r="AD56" i="20"/>
  <c r="AH56" i="20"/>
  <c r="AI56" i="20"/>
  <c r="AJ56" i="20"/>
  <c r="Z56" i="20"/>
  <c r="AE56" i="20"/>
  <c r="M56" i="20"/>
  <c r="F58" i="12"/>
  <c r="AC56" i="20"/>
  <c r="K56" i="20"/>
  <c r="G58" i="12"/>
  <c r="L56" i="20"/>
  <c r="I58" i="12"/>
  <c r="AF56" i="20"/>
  <c r="N56" i="20"/>
  <c r="J58" i="12"/>
  <c r="J56" i="20"/>
  <c r="X58" i="12"/>
  <c r="I56" i="20"/>
  <c r="Y58" i="12"/>
  <c r="A59" i="12"/>
  <c r="V57" i="20"/>
  <c r="AD57" i="20"/>
  <c r="AH57" i="20"/>
  <c r="AI57" i="20"/>
  <c r="AJ57" i="20"/>
  <c r="Z57" i="20"/>
  <c r="AE57" i="20"/>
  <c r="M57" i="20"/>
  <c r="F59" i="12"/>
  <c r="AC57" i="20"/>
  <c r="K57" i="20"/>
  <c r="G59" i="12"/>
  <c r="L57" i="20"/>
  <c r="I59" i="12"/>
  <c r="AF57" i="20"/>
  <c r="N57" i="20"/>
  <c r="J59" i="12"/>
  <c r="J57" i="20"/>
  <c r="X59" i="12"/>
  <c r="I57" i="20"/>
  <c r="Y59" i="12"/>
  <c r="A60" i="12"/>
  <c r="V58" i="20"/>
  <c r="AD58" i="20"/>
  <c r="AH58" i="20"/>
  <c r="AI58" i="20"/>
  <c r="AJ58" i="20"/>
  <c r="Z58" i="20"/>
  <c r="AE58" i="20"/>
  <c r="M58" i="20"/>
  <c r="F60" i="12"/>
  <c r="AC58" i="20"/>
  <c r="K58" i="20"/>
  <c r="G60" i="12"/>
  <c r="L58" i="20"/>
  <c r="I60" i="12"/>
  <c r="AF58" i="20"/>
  <c r="N58" i="20"/>
  <c r="J60" i="12"/>
  <c r="J58" i="20"/>
  <c r="X60" i="12"/>
  <c r="I58" i="20"/>
  <c r="Y60" i="12"/>
  <c r="A34" i="12"/>
  <c r="V32" i="20"/>
  <c r="AD32" i="20"/>
  <c r="AH32" i="20"/>
  <c r="AI32" i="20"/>
  <c r="AJ32" i="20"/>
  <c r="Z32" i="20"/>
  <c r="AE32" i="20"/>
  <c r="M32" i="20"/>
  <c r="F34" i="12"/>
  <c r="AC32" i="20"/>
  <c r="K32" i="20"/>
  <c r="G34" i="12"/>
  <c r="L32" i="20"/>
  <c r="I34" i="12"/>
  <c r="AF32" i="20"/>
  <c r="N32" i="20"/>
  <c r="J34" i="12"/>
  <c r="J32" i="20"/>
  <c r="X34" i="12"/>
  <c r="I32" i="20"/>
  <c r="Y34" i="12"/>
  <c r="A35" i="12"/>
  <c r="V33" i="20"/>
  <c r="AD33" i="20"/>
  <c r="AH33" i="20"/>
  <c r="AI33" i="20"/>
  <c r="AJ33" i="20"/>
  <c r="Z33" i="20"/>
  <c r="AE33" i="20"/>
  <c r="M33" i="20"/>
  <c r="F35" i="12"/>
  <c r="AC33" i="20"/>
  <c r="K33" i="20"/>
  <c r="G35" i="12"/>
  <c r="L33" i="20"/>
  <c r="I35" i="12"/>
  <c r="AF33" i="20"/>
  <c r="N33" i="20"/>
  <c r="J35" i="12"/>
  <c r="J33" i="20"/>
  <c r="X35" i="12"/>
  <c r="I33" i="20"/>
  <c r="Y35" i="12"/>
  <c r="A36" i="12"/>
  <c r="V34" i="20"/>
  <c r="AD34" i="20"/>
  <c r="AH34" i="20"/>
  <c r="AI34" i="20"/>
  <c r="AJ34" i="20"/>
  <c r="Z34" i="20"/>
  <c r="AE34" i="20"/>
  <c r="M34" i="20"/>
  <c r="F36" i="12"/>
  <c r="AC34" i="20"/>
  <c r="K34" i="20"/>
  <c r="G36" i="12"/>
  <c r="L34" i="20"/>
  <c r="I36" i="12"/>
  <c r="AF34" i="20"/>
  <c r="N34" i="20"/>
  <c r="J36" i="12"/>
  <c r="J34" i="20"/>
  <c r="X36" i="12"/>
  <c r="I34" i="20"/>
  <c r="Y36" i="12"/>
  <c r="A37" i="12"/>
  <c r="V35" i="20"/>
  <c r="AD35" i="20"/>
  <c r="AH35" i="20"/>
  <c r="AI35" i="20"/>
  <c r="AJ35" i="20"/>
  <c r="Z35" i="20"/>
  <c r="AE35" i="20"/>
  <c r="M35" i="20"/>
  <c r="F37" i="12"/>
  <c r="AC35" i="20"/>
  <c r="K35" i="20"/>
  <c r="G37" i="12"/>
  <c r="L35" i="20"/>
  <c r="I37" i="12"/>
  <c r="AF35" i="20"/>
  <c r="N35" i="20"/>
  <c r="J37" i="12"/>
  <c r="J35" i="20"/>
  <c r="X37" i="12"/>
  <c r="I35" i="20"/>
  <c r="Y37" i="12"/>
  <c r="A38" i="12"/>
  <c r="V36" i="20"/>
  <c r="AD36" i="20"/>
  <c r="AH36" i="20"/>
  <c r="AI36" i="20"/>
  <c r="AJ36" i="20"/>
  <c r="Z36" i="20"/>
  <c r="AE36" i="20"/>
  <c r="M36" i="20"/>
  <c r="F38" i="12"/>
  <c r="AC36" i="20"/>
  <c r="K36" i="20"/>
  <c r="G38" i="12"/>
  <c r="L36" i="20"/>
  <c r="I38" i="12"/>
  <c r="AF36" i="20"/>
  <c r="N36" i="20"/>
  <c r="J38" i="12"/>
  <c r="J36" i="20"/>
  <c r="X38" i="12"/>
  <c r="I36" i="20"/>
  <c r="Y38" i="12"/>
  <c r="A39" i="12"/>
  <c r="V37" i="20"/>
  <c r="AD37" i="20"/>
  <c r="AH37" i="20"/>
  <c r="AI37" i="20"/>
  <c r="AJ37" i="20"/>
  <c r="Z37" i="20"/>
  <c r="AE37" i="20"/>
  <c r="M37" i="20"/>
  <c r="F39" i="12"/>
  <c r="AC37" i="20"/>
  <c r="K37" i="20"/>
  <c r="G39" i="12"/>
  <c r="L37" i="20"/>
  <c r="I39" i="12"/>
  <c r="AF37" i="20"/>
  <c r="N37" i="20"/>
  <c r="J39" i="12"/>
  <c r="J37" i="20"/>
  <c r="X39" i="12"/>
  <c r="I37" i="20"/>
  <c r="Y39" i="12"/>
  <c r="A40" i="12"/>
  <c r="V38" i="20"/>
  <c r="AD38" i="20"/>
  <c r="AH38" i="20"/>
  <c r="AI38" i="20"/>
  <c r="AJ38" i="20"/>
  <c r="Z38" i="20"/>
  <c r="AE38" i="20"/>
  <c r="M38" i="20"/>
  <c r="F40" i="12"/>
  <c r="AC38" i="20"/>
  <c r="K38" i="20"/>
  <c r="G40" i="12"/>
  <c r="L38" i="20"/>
  <c r="I40" i="12"/>
  <c r="AF38" i="20"/>
  <c r="N38" i="20"/>
  <c r="J40" i="12"/>
  <c r="J38" i="20"/>
  <c r="X40" i="12"/>
  <c r="I38" i="20"/>
  <c r="Y40" i="12"/>
  <c r="A41" i="12"/>
  <c r="V39" i="20"/>
  <c r="AD39" i="20"/>
  <c r="AH39" i="20"/>
  <c r="AI39" i="20"/>
  <c r="AJ39" i="20"/>
  <c r="Z39" i="20"/>
  <c r="AE39" i="20"/>
  <c r="M39" i="20"/>
  <c r="F41" i="12"/>
  <c r="AC39" i="20"/>
  <c r="K39" i="20"/>
  <c r="G41" i="12"/>
  <c r="L39" i="20"/>
  <c r="I41" i="12"/>
  <c r="AF39" i="20"/>
  <c r="N39" i="20"/>
  <c r="J41" i="12"/>
  <c r="J39" i="20"/>
  <c r="X41" i="12"/>
  <c r="I39" i="20"/>
  <c r="Y41" i="12"/>
  <c r="A42" i="12"/>
  <c r="V40" i="20"/>
  <c r="AD40" i="20"/>
  <c r="AH40" i="20"/>
  <c r="AI40" i="20"/>
  <c r="AJ40" i="20"/>
  <c r="Z40" i="20"/>
  <c r="AE40" i="20"/>
  <c r="M40" i="20"/>
  <c r="F42" i="12"/>
  <c r="AC40" i="20"/>
  <c r="K40" i="20"/>
  <c r="G42" i="12"/>
  <c r="L40" i="20"/>
  <c r="I42" i="12"/>
  <c r="AF40" i="20"/>
  <c r="N40" i="20"/>
  <c r="J42" i="12"/>
  <c r="J40" i="20"/>
  <c r="X42" i="12"/>
  <c r="I40" i="20"/>
  <c r="Y42" i="12"/>
  <c r="A43" i="12"/>
  <c r="V41" i="20"/>
  <c r="AD41" i="20"/>
  <c r="AH41" i="20"/>
  <c r="AI41" i="20"/>
  <c r="AJ41" i="20"/>
  <c r="Z41" i="20"/>
  <c r="AE41" i="20"/>
  <c r="M41" i="20"/>
  <c r="F43" i="12"/>
  <c r="AC41" i="20"/>
  <c r="K41" i="20"/>
  <c r="G43" i="12"/>
  <c r="L41" i="20"/>
  <c r="I43" i="12"/>
  <c r="AF41" i="20"/>
  <c r="N41" i="20"/>
  <c r="J43" i="12"/>
  <c r="J41" i="20"/>
  <c r="X43" i="12"/>
  <c r="I41" i="20"/>
  <c r="Y43" i="12"/>
  <c r="A44" i="12"/>
  <c r="V42" i="20"/>
  <c r="AD42" i="20"/>
  <c r="AH42" i="20"/>
  <c r="AI42" i="20"/>
  <c r="AJ42" i="20"/>
  <c r="Z42" i="20"/>
  <c r="AE42" i="20"/>
  <c r="M42" i="20"/>
  <c r="F44" i="12"/>
  <c r="AC42" i="20"/>
  <c r="K42" i="20"/>
  <c r="G44" i="12"/>
  <c r="L42" i="20"/>
  <c r="I44" i="12"/>
  <c r="AF42" i="20"/>
  <c r="N42" i="20"/>
  <c r="J44" i="12"/>
  <c r="J42" i="20"/>
  <c r="X44" i="12"/>
  <c r="I42" i="20"/>
  <c r="Y44" i="12"/>
  <c r="A45" i="12"/>
  <c r="V43" i="20"/>
  <c r="AD43" i="20"/>
  <c r="AH43" i="20"/>
  <c r="AI43" i="20"/>
  <c r="AJ43" i="20"/>
  <c r="Z43" i="20"/>
  <c r="AE43" i="20"/>
  <c r="M43" i="20"/>
  <c r="F45" i="12"/>
  <c r="AC43" i="20"/>
  <c r="K43" i="20"/>
  <c r="G45" i="12"/>
  <c r="L43" i="20"/>
  <c r="I45" i="12"/>
  <c r="AF43" i="20"/>
  <c r="N43" i="20"/>
  <c r="J45" i="12"/>
  <c r="J43" i="20"/>
  <c r="X45" i="12"/>
  <c r="I43" i="20"/>
  <c r="Y45" i="12"/>
  <c r="A46" i="12"/>
  <c r="V44" i="20"/>
  <c r="AD44" i="20"/>
  <c r="AH44" i="20"/>
  <c r="AI44" i="20"/>
  <c r="AJ44" i="20"/>
  <c r="Z44" i="20"/>
  <c r="AE44" i="20"/>
  <c r="M44" i="20"/>
  <c r="F46" i="12"/>
  <c r="AC44" i="20"/>
  <c r="K44" i="20"/>
  <c r="G46" i="12"/>
  <c r="L44" i="20"/>
  <c r="I46" i="12"/>
  <c r="AF44" i="20"/>
  <c r="N44" i="20"/>
  <c r="J46" i="12"/>
  <c r="J44" i="20"/>
  <c r="X46" i="12"/>
  <c r="I44" i="20"/>
  <c r="Y46" i="12"/>
  <c r="A47" i="12"/>
  <c r="V45" i="20"/>
  <c r="AD45" i="20"/>
  <c r="AH45" i="20"/>
  <c r="AI45" i="20"/>
  <c r="AJ45" i="20"/>
  <c r="Z45" i="20"/>
  <c r="AE45" i="20"/>
  <c r="M45" i="20"/>
  <c r="F47" i="12"/>
  <c r="AC45" i="20"/>
  <c r="K45" i="20"/>
  <c r="G47" i="12"/>
  <c r="L45" i="20"/>
  <c r="I47" i="12"/>
  <c r="AF45" i="20"/>
  <c r="N45" i="20"/>
  <c r="J47" i="12"/>
  <c r="J45" i="20"/>
  <c r="X47" i="12"/>
  <c r="I45" i="20"/>
  <c r="Y47" i="12"/>
  <c r="A48" i="12"/>
  <c r="V46" i="20"/>
  <c r="AD46" i="20"/>
  <c r="AH46" i="20"/>
  <c r="AI46" i="20"/>
  <c r="AJ46" i="20"/>
  <c r="Z46" i="20"/>
  <c r="AE46" i="20"/>
  <c r="M46" i="20"/>
  <c r="F48" i="12"/>
  <c r="AC46" i="20"/>
  <c r="K46" i="20"/>
  <c r="G48" i="12"/>
  <c r="L46" i="20"/>
  <c r="I48" i="12"/>
  <c r="AF46" i="20"/>
  <c r="N46" i="20"/>
  <c r="J48" i="12"/>
  <c r="J46" i="20"/>
  <c r="X48" i="12"/>
  <c r="I46" i="20"/>
  <c r="Y48" i="12"/>
  <c r="A49" i="12"/>
  <c r="V47" i="20"/>
  <c r="AD47" i="20"/>
  <c r="AH47" i="20"/>
  <c r="AI47" i="20"/>
  <c r="AJ47" i="20"/>
  <c r="Z47" i="20"/>
  <c r="AE47" i="20"/>
  <c r="M47" i="20"/>
  <c r="F49" i="12"/>
  <c r="AC47" i="20"/>
  <c r="K47" i="20"/>
  <c r="G49" i="12"/>
  <c r="L47" i="20"/>
  <c r="I49" i="12"/>
  <c r="AF47" i="20"/>
  <c r="N47" i="20"/>
  <c r="J49" i="12"/>
  <c r="J47" i="20"/>
  <c r="X49" i="12"/>
  <c r="I47" i="20"/>
  <c r="Y49" i="12"/>
  <c r="A50" i="12"/>
  <c r="V48" i="20"/>
  <c r="AD48" i="20"/>
  <c r="AH48" i="20"/>
  <c r="AI48" i="20"/>
  <c r="AJ48" i="20"/>
  <c r="Z48" i="20"/>
  <c r="AE48" i="20"/>
  <c r="M48" i="20"/>
  <c r="F50" i="12"/>
  <c r="AC48" i="20"/>
  <c r="K48" i="20"/>
  <c r="G50" i="12"/>
  <c r="L48" i="20"/>
  <c r="I50" i="12"/>
  <c r="AF48" i="20"/>
  <c r="N48" i="20"/>
  <c r="J50" i="12"/>
  <c r="J48" i="20"/>
  <c r="X50" i="12"/>
  <c r="I48" i="20"/>
  <c r="Y50" i="12"/>
  <c r="A51" i="12"/>
  <c r="V49" i="20"/>
  <c r="AD49" i="20"/>
  <c r="AH49" i="20"/>
  <c r="AI49" i="20"/>
  <c r="AJ49" i="20"/>
  <c r="Z49" i="20"/>
  <c r="AE49" i="20"/>
  <c r="M49" i="20"/>
  <c r="F51" i="12"/>
  <c r="AC49" i="20"/>
  <c r="K49" i="20"/>
  <c r="G51" i="12"/>
  <c r="L49" i="20"/>
  <c r="I51" i="12"/>
  <c r="AF49" i="20"/>
  <c r="N49" i="20"/>
  <c r="J51" i="12"/>
  <c r="J49" i="20"/>
  <c r="X51" i="12"/>
  <c r="I49" i="20"/>
  <c r="Y51" i="12"/>
  <c r="A52" i="12"/>
  <c r="V50" i="20"/>
  <c r="AD50" i="20"/>
  <c r="AH50" i="20"/>
  <c r="AI50" i="20"/>
  <c r="AJ50" i="20"/>
  <c r="Z50" i="20"/>
  <c r="AE50" i="20"/>
  <c r="M50" i="20"/>
  <c r="F52" i="12"/>
  <c r="AC50" i="20"/>
  <c r="K50" i="20"/>
  <c r="G52" i="12"/>
  <c r="L50" i="20"/>
  <c r="I52" i="12"/>
  <c r="AF50" i="20"/>
  <c r="N50" i="20"/>
  <c r="J52" i="12"/>
  <c r="J50" i="20"/>
  <c r="X52" i="12"/>
  <c r="I50" i="20"/>
  <c r="Y52" i="12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P4" i="20"/>
  <c r="N5" i="18"/>
  <c r="O5" i="18"/>
  <c r="P5" i="18"/>
  <c r="Q5" i="18"/>
  <c r="R5" i="18"/>
  <c r="S5" i="18"/>
  <c r="P5" i="20"/>
  <c r="N6" i="18"/>
  <c r="O6" i="18"/>
  <c r="P6" i="18"/>
  <c r="Q6" i="18"/>
  <c r="R6" i="18"/>
  <c r="S6" i="18"/>
  <c r="P6" i="20"/>
  <c r="N7" i="18"/>
  <c r="O7" i="18"/>
  <c r="P7" i="18"/>
  <c r="Q7" i="18"/>
  <c r="R7" i="18"/>
  <c r="S7" i="18"/>
  <c r="P7" i="20"/>
  <c r="N8" i="18"/>
  <c r="O8" i="18"/>
  <c r="P8" i="18"/>
  <c r="Q8" i="18"/>
  <c r="R8" i="18"/>
  <c r="S8" i="18"/>
  <c r="P8" i="20"/>
  <c r="N9" i="18"/>
  <c r="O9" i="18"/>
  <c r="P9" i="18"/>
  <c r="Q9" i="18"/>
  <c r="R9" i="18"/>
  <c r="S9" i="18"/>
  <c r="P9" i="20"/>
  <c r="N10" i="18"/>
  <c r="O10" i="18"/>
  <c r="P10" i="18"/>
  <c r="Q10" i="18"/>
  <c r="R10" i="18"/>
  <c r="S10" i="18"/>
  <c r="P10" i="20"/>
  <c r="N11" i="18"/>
  <c r="O11" i="18"/>
  <c r="P11" i="18"/>
  <c r="Q11" i="18"/>
  <c r="R11" i="18"/>
  <c r="S11" i="18"/>
  <c r="P11" i="20"/>
  <c r="N12" i="18"/>
  <c r="O12" i="18"/>
  <c r="P12" i="18"/>
  <c r="Q12" i="18"/>
  <c r="R12" i="18"/>
  <c r="S12" i="18"/>
  <c r="P12" i="20"/>
  <c r="N13" i="18"/>
  <c r="O13" i="18"/>
  <c r="P13" i="18"/>
  <c r="Q13" i="18"/>
  <c r="R13" i="18"/>
  <c r="S13" i="18"/>
  <c r="P13" i="20"/>
  <c r="N14" i="18"/>
  <c r="O14" i="18"/>
  <c r="P14" i="18"/>
  <c r="Q14" i="18"/>
  <c r="R14" i="18"/>
  <c r="S14" i="18"/>
  <c r="P14" i="20"/>
  <c r="N15" i="18"/>
  <c r="O15" i="18"/>
  <c r="P15" i="18"/>
  <c r="Q15" i="18"/>
  <c r="R15" i="18"/>
  <c r="S15" i="18"/>
  <c r="P15" i="20"/>
  <c r="N16" i="18"/>
  <c r="O16" i="18"/>
  <c r="P16" i="18"/>
  <c r="Q16" i="18"/>
  <c r="R16" i="18"/>
  <c r="S16" i="18"/>
  <c r="P16" i="20"/>
  <c r="N17" i="18"/>
  <c r="O17" i="18"/>
  <c r="P17" i="18"/>
  <c r="Q17" i="18"/>
  <c r="R17" i="18"/>
  <c r="S17" i="18"/>
  <c r="P17" i="20"/>
  <c r="N18" i="18"/>
  <c r="O18" i="18"/>
  <c r="P18" i="18"/>
  <c r="Q18" i="18"/>
  <c r="R18" i="18"/>
  <c r="S18" i="18"/>
  <c r="P18" i="20"/>
  <c r="N19" i="18"/>
  <c r="O19" i="18"/>
  <c r="P19" i="18"/>
  <c r="Q19" i="18"/>
  <c r="R19" i="18"/>
  <c r="S19" i="18"/>
  <c r="P19" i="20"/>
  <c r="N20" i="18"/>
  <c r="O20" i="18"/>
  <c r="P20" i="18"/>
  <c r="Q20" i="18"/>
  <c r="R20" i="18"/>
  <c r="S20" i="18"/>
  <c r="P20" i="20"/>
  <c r="N21" i="18"/>
  <c r="O21" i="18"/>
  <c r="P21" i="18"/>
  <c r="Q21" i="18"/>
  <c r="R21" i="18"/>
  <c r="S21" i="18"/>
  <c r="P21" i="20"/>
  <c r="N22" i="18"/>
  <c r="O22" i="18"/>
  <c r="P22" i="18"/>
  <c r="Q22" i="18"/>
  <c r="R22" i="18"/>
  <c r="S22" i="18"/>
  <c r="P22" i="20"/>
  <c r="N23" i="18"/>
  <c r="O23" i="18"/>
  <c r="P23" i="18"/>
  <c r="Q23" i="18"/>
  <c r="R23" i="18"/>
  <c r="S23" i="18"/>
  <c r="P23" i="20"/>
  <c r="N24" i="18"/>
  <c r="O24" i="18"/>
  <c r="P24" i="18"/>
  <c r="Q24" i="18"/>
  <c r="R24" i="18"/>
  <c r="S24" i="18"/>
  <c r="P24" i="20"/>
  <c r="N25" i="18"/>
  <c r="O25" i="18"/>
  <c r="P25" i="18"/>
  <c r="Q25" i="18"/>
  <c r="R25" i="18"/>
  <c r="S25" i="18"/>
  <c r="P25" i="20"/>
  <c r="N26" i="18"/>
  <c r="O26" i="18"/>
  <c r="P26" i="18"/>
  <c r="Q26" i="18"/>
  <c r="R26" i="18"/>
  <c r="S26" i="18"/>
  <c r="P26" i="20"/>
  <c r="N27" i="18"/>
  <c r="O27" i="18"/>
  <c r="P27" i="18"/>
  <c r="Q27" i="18"/>
  <c r="R27" i="18"/>
  <c r="S27" i="18"/>
  <c r="P27" i="20"/>
  <c r="N28" i="18"/>
  <c r="O28" i="18"/>
  <c r="P28" i="18"/>
  <c r="Q28" i="18"/>
  <c r="R28" i="18"/>
  <c r="S28" i="18"/>
  <c r="P28" i="20"/>
  <c r="N29" i="18"/>
  <c r="O29" i="18"/>
  <c r="P29" i="18"/>
  <c r="Q29" i="18"/>
  <c r="R29" i="18"/>
  <c r="S29" i="18"/>
  <c r="P29" i="20"/>
  <c r="N30" i="18"/>
  <c r="O30" i="18"/>
  <c r="P30" i="18"/>
  <c r="Q30" i="18"/>
  <c r="R30" i="18"/>
  <c r="S30" i="18"/>
  <c r="P30" i="20"/>
  <c r="N31" i="18"/>
  <c r="O31" i="18"/>
  <c r="P31" i="18"/>
  <c r="Q31" i="18"/>
  <c r="R31" i="18"/>
  <c r="S31" i="18"/>
  <c r="P31" i="20"/>
  <c r="N32" i="18"/>
  <c r="O32" i="18"/>
  <c r="P32" i="18"/>
  <c r="Q32" i="18"/>
  <c r="R32" i="18"/>
  <c r="S32" i="18"/>
  <c r="P32" i="20"/>
  <c r="N33" i="18"/>
  <c r="O33" i="18"/>
  <c r="P33" i="18"/>
  <c r="Q33" i="18"/>
  <c r="R33" i="18"/>
  <c r="S33" i="18"/>
  <c r="P33" i="20"/>
  <c r="N34" i="18"/>
  <c r="O34" i="18"/>
  <c r="P34" i="18"/>
  <c r="Q34" i="18"/>
  <c r="R34" i="18"/>
  <c r="S34" i="18"/>
  <c r="P34" i="20"/>
  <c r="N35" i="18"/>
  <c r="O35" i="18"/>
  <c r="P35" i="18"/>
  <c r="Q35" i="18"/>
  <c r="R35" i="18"/>
  <c r="S35" i="18"/>
  <c r="P35" i="20"/>
  <c r="N36" i="18"/>
  <c r="O36" i="18"/>
  <c r="P36" i="18"/>
  <c r="Q36" i="18"/>
  <c r="R36" i="18"/>
  <c r="S36" i="18"/>
  <c r="P36" i="20"/>
  <c r="N37" i="18"/>
  <c r="O37" i="18"/>
  <c r="P37" i="18"/>
  <c r="Q37" i="18"/>
  <c r="R37" i="18"/>
  <c r="S37" i="18"/>
  <c r="P37" i="20"/>
  <c r="N38" i="18"/>
  <c r="O38" i="18"/>
  <c r="P38" i="18"/>
  <c r="Q38" i="18"/>
  <c r="R38" i="18"/>
  <c r="S38" i="18"/>
  <c r="P38" i="20"/>
  <c r="N39" i="18"/>
  <c r="O39" i="18"/>
  <c r="P39" i="18"/>
  <c r="Q39" i="18"/>
  <c r="R39" i="18"/>
  <c r="S39" i="18"/>
  <c r="P39" i="20"/>
  <c r="N40" i="18"/>
  <c r="O40" i="18"/>
  <c r="P40" i="18"/>
  <c r="Q40" i="18"/>
  <c r="R40" i="18"/>
  <c r="S40" i="18"/>
  <c r="P40" i="20"/>
  <c r="N41" i="18"/>
  <c r="O41" i="18"/>
  <c r="P41" i="18"/>
  <c r="Q41" i="18"/>
  <c r="R41" i="18"/>
  <c r="S41" i="18"/>
  <c r="P41" i="20"/>
  <c r="N42" i="18"/>
  <c r="O42" i="18"/>
  <c r="P42" i="18"/>
  <c r="Q42" i="18"/>
  <c r="R42" i="18"/>
  <c r="S42" i="18"/>
  <c r="P42" i="20"/>
  <c r="N43" i="18"/>
  <c r="O43" i="18"/>
  <c r="P43" i="18"/>
  <c r="Q43" i="18"/>
  <c r="R43" i="18"/>
  <c r="S43" i="18"/>
  <c r="P43" i="20"/>
  <c r="N44" i="18"/>
  <c r="O44" i="18"/>
  <c r="P44" i="18"/>
  <c r="Q44" i="18"/>
  <c r="R44" i="18"/>
  <c r="S44" i="18"/>
  <c r="P44" i="20"/>
  <c r="N45" i="18"/>
  <c r="O45" i="18"/>
  <c r="P45" i="18"/>
  <c r="Q45" i="18"/>
  <c r="R45" i="18"/>
  <c r="S45" i="18"/>
  <c r="P45" i="20"/>
  <c r="N46" i="18"/>
  <c r="O46" i="18"/>
  <c r="P46" i="18"/>
  <c r="Q46" i="18"/>
  <c r="R46" i="18"/>
  <c r="S46" i="18"/>
  <c r="P46" i="20"/>
  <c r="N47" i="18"/>
  <c r="O47" i="18"/>
  <c r="P47" i="18"/>
  <c r="Q47" i="18"/>
  <c r="R47" i="18"/>
  <c r="S47" i="18"/>
  <c r="P47" i="20"/>
  <c r="N48" i="18"/>
  <c r="O48" i="18"/>
  <c r="P48" i="18"/>
  <c r="Q48" i="18"/>
  <c r="R48" i="18"/>
  <c r="S48" i="18"/>
  <c r="P48" i="20"/>
  <c r="N49" i="18"/>
  <c r="O49" i="18"/>
  <c r="P49" i="18"/>
  <c r="Q49" i="18"/>
  <c r="R49" i="18"/>
  <c r="S49" i="18"/>
  <c r="P49" i="20"/>
  <c r="N50" i="18"/>
  <c r="O50" i="18"/>
  <c r="P50" i="18"/>
  <c r="Q50" i="18"/>
  <c r="R50" i="18"/>
  <c r="S50" i="18"/>
  <c r="P50" i="20"/>
  <c r="N51" i="18"/>
  <c r="O51" i="18"/>
  <c r="P51" i="18"/>
  <c r="Q51" i="18"/>
  <c r="R51" i="18"/>
  <c r="S51" i="18"/>
  <c r="P51" i="20"/>
  <c r="N52" i="18"/>
  <c r="O52" i="18"/>
  <c r="P52" i="18"/>
  <c r="Q52" i="18"/>
  <c r="R52" i="18"/>
  <c r="S52" i="18"/>
  <c r="P52" i="20"/>
  <c r="N53" i="18"/>
  <c r="O53" i="18"/>
  <c r="P53" i="18"/>
  <c r="Q53" i="18"/>
  <c r="R53" i="18"/>
  <c r="S53" i="18"/>
  <c r="P53" i="20"/>
  <c r="N54" i="18"/>
  <c r="O54" i="18"/>
  <c r="P54" i="18"/>
  <c r="Q54" i="18"/>
  <c r="R54" i="18"/>
  <c r="S54" i="18"/>
  <c r="P54" i="20"/>
  <c r="N55" i="18"/>
  <c r="O55" i="18"/>
  <c r="P55" i="18"/>
  <c r="Q55" i="18"/>
  <c r="R55" i="18"/>
  <c r="S55" i="18"/>
  <c r="P55" i="20"/>
  <c r="N56" i="18"/>
  <c r="O56" i="18"/>
  <c r="P56" i="18"/>
  <c r="Q56" i="18"/>
  <c r="R56" i="18"/>
  <c r="S56" i="18"/>
  <c r="P56" i="20"/>
  <c r="N57" i="18"/>
  <c r="O57" i="18"/>
  <c r="P57" i="18"/>
  <c r="Q57" i="18"/>
  <c r="R57" i="18"/>
  <c r="S57" i="18"/>
  <c r="P57" i="20"/>
  <c r="N58" i="18"/>
  <c r="O58" i="18"/>
  <c r="P58" i="18"/>
  <c r="Q58" i="18"/>
  <c r="R58" i="18"/>
  <c r="S58" i="18"/>
  <c r="P58" i="20"/>
  <c r="N59" i="18"/>
  <c r="O59" i="18"/>
  <c r="P59" i="18"/>
  <c r="Q59" i="18"/>
  <c r="R59" i="18"/>
  <c r="S59" i="18"/>
  <c r="P3" i="20"/>
  <c r="O4" i="18"/>
  <c r="P4" i="18"/>
  <c r="Q4" i="18"/>
  <c r="R4" i="18"/>
  <c r="S4" i="18"/>
  <c r="N4" i="18"/>
  <c r="B33" i="18"/>
  <c r="D33" i="18"/>
  <c r="B34" i="18"/>
  <c r="D34" i="18"/>
  <c r="B35" i="18"/>
  <c r="D35" i="18"/>
  <c r="B36" i="18"/>
  <c r="D36" i="18"/>
  <c r="B37" i="18"/>
  <c r="D37" i="18"/>
  <c r="B38" i="18"/>
  <c r="D38" i="18"/>
  <c r="B39" i="18"/>
  <c r="D39" i="18"/>
  <c r="B40" i="18"/>
  <c r="D40" i="18"/>
  <c r="B41" i="18"/>
  <c r="D41" i="18"/>
  <c r="B42" i="18"/>
  <c r="D42" i="18"/>
  <c r="B43" i="18"/>
  <c r="D43" i="18"/>
  <c r="B44" i="18"/>
  <c r="D44" i="18"/>
  <c r="B45" i="18"/>
  <c r="D45" i="18"/>
  <c r="B46" i="18"/>
  <c r="D46" i="18"/>
  <c r="B47" i="18"/>
  <c r="D47" i="18"/>
  <c r="B48" i="18"/>
  <c r="D48" i="18"/>
  <c r="B49" i="18"/>
  <c r="D49" i="18"/>
  <c r="B50" i="18"/>
  <c r="D50" i="18"/>
  <c r="B51" i="18"/>
  <c r="D51" i="18"/>
  <c r="B52" i="18"/>
  <c r="D52" i="18"/>
  <c r="B53" i="18"/>
  <c r="D53" i="18"/>
  <c r="B54" i="18"/>
  <c r="D54" i="18"/>
  <c r="B55" i="18"/>
  <c r="D55" i="18"/>
  <c r="B56" i="18"/>
  <c r="D56" i="18"/>
  <c r="B57" i="18"/>
  <c r="D57" i="18"/>
  <c r="B58" i="18"/>
  <c r="D58" i="18"/>
  <c r="B59" i="18"/>
  <c r="D59" i="18"/>
  <c r="E47" i="20"/>
  <c r="E48" i="20"/>
  <c r="E49" i="20"/>
  <c r="E50" i="20"/>
  <c r="E51" i="20"/>
  <c r="E52" i="20"/>
  <c r="E53" i="20"/>
  <c r="E54" i="20"/>
  <c r="E55" i="20"/>
  <c r="E56" i="20"/>
  <c r="E57" i="20"/>
  <c r="E58" i="20"/>
  <c r="C39" i="20"/>
  <c r="B39" i="20"/>
  <c r="C36" i="20"/>
  <c r="C37" i="20"/>
  <c r="C38" i="20"/>
  <c r="B38" i="20"/>
  <c r="B37" i="20"/>
  <c r="B36" i="20"/>
  <c r="C41" i="20"/>
  <c r="B41" i="20"/>
  <c r="C40" i="20"/>
  <c r="B40" i="20"/>
  <c r="C42" i="20"/>
  <c r="B42" i="20"/>
  <c r="C43" i="20"/>
  <c r="B43" i="20"/>
  <c r="C48" i="20"/>
  <c r="B48" i="20"/>
  <c r="C44" i="20"/>
  <c r="C45" i="20"/>
  <c r="C46" i="20"/>
  <c r="C47" i="20"/>
  <c r="B47" i="20"/>
  <c r="B46" i="20"/>
  <c r="B45" i="20"/>
  <c r="B44" i="20"/>
  <c r="C51" i="20"/>
  <c r="B51" i="20"/>
  <c r="C49" i="20"/>
  <c r="C50" i="20"/>
  <c r="B50" i="20"/>
  <c r="B49" i="20"/>
  <c r="C52" i="20"/>
  <c r="B52" i="20"/>
  <c r="C53" i="20"/>
  <c r="B53" i="20"/>
  <c r="C57" i="20"/>
  <c r="B57" i="20"/>
  <c r="C54" i="20"/>
  <c r="C55" i="20"/>
  <c r="C56" i="20"/>
  <c r="B56" i="20"/>
  <c r="B55" i="20"/>
  <c r="B54" i="20"/>
  <c r="C58" i="20"/>
  <c r="B58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B31" i="20"/>
  <c r="B30" i="20"/>
  <c r="B29" i="20"/>
  <c r="B35" i="20"/>
  <c r="B34" i="20"/>
  <c r="B33" i="20"/>
  <c r="B32" i="20"/>
  <c r="A5" i="16"/>
  <c r="A6" i="16"/>
  <c r="A7" i="16"/>
  <c r="A8" i="16"/>
  <c r="A9" i="16"/>
  <c r="A10" i="16"/>
  <c r="A11" i="16"/>
  <c r="A12" i="16"/>
  <c r="F12" i="16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3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G12" i="16"/>
  <c r="E35" i="20"/>
  <c r="H12" i="16"/>
  <c r="I12" i="16"/>
  <c r="J12" i="16"/>
  <c r="E32" i="20"/>
  <c r="K12" i="16"/>
  <c r="L12" i="16"/>
  <c r="E33" i="20"/>
  <c r="M12" i="16"/>
  <c r="N12" i="16"/>
  <c r="E34" i="20"/>
  <c r="O12" i="16"/>
  <c r="P12" i="16"/>
  <c r="Q12" i="16"/>
  <c r="R12" i="16"/>
  <c r="S12" i="16"/>
  <c r="T12" i="16"/>
  <c r="U12" i="16"/>
  <c r="A13" i="16"/>
  <c r="F13" i="16"/>
  <c r="G13" i="16"/>
  <c r="E37" i="20"/>
  <c r="H13" i="16"/>
  <c r="I13" i="16"/>
  <c r="E36" i="20"/>
  <c r="J13" i="16"/>
  <c r="K13" i="16"/>
  <c r="E38" i="20"/>
  <c r="L13" i="16"/>
  <c r="M13" i="16"/>
  <c r="E39" i="20"/>
  <c r="N13" i="16"/>
  <c r="O13" i="16"/>
  <c r="P13" i="16"/>
  <c r="Q13" i="16"/>
  <c r="R13" i="16"/>
  <c r="S13" i="16"/>
  <c r="T13" i="16"/>
  <c r="U13" i="16"/>
  <c r="A14" i="16"/>
  <c r="F14" i="16"/>
  <c r="G14" i="16"/>
  <c r="E41" i="20"/>
  <c r="H14" i="16"/>
  <c r="I14" i="16"/>
  <c r="E40" i="20"/>
  <c r="J14" i="16"/>
  <c r="K14" i="16"/>
  <c r="E42" i="20"/>
  <c r="L14" i="16"/>
  <c r="M14" i="16"/>
  <c r="E43" i="20"/>
  <c r="N14" i="16"/>
  <c r="O14" i="16"/>
  <c r="P14" i="16"/>
  <c r="Q14" i="16"/>
  <c r="R14" i="16"/>
  <c r="S14" i="16"/>
  <c r="T14" i="16"/>
  <c r="U14" i="16"/>
  <c r="A15" i="16"/>
  <c r="F15" i="16"/>
  <c r="E44" i="20"/>
  <c r="G15" i="16"/>
  <c r="E45" i="20"/>
  <c r="H15" i="16"/>
  <c r="E46" i="20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A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A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I9" i="15"/>
  <c r="V4" i="20"/>
  <c r="AD4" i="20"/>
  <c r="AH4" i="20"/>
  <c r="AI4" i="20"/>
  <c r="AJ4" i="20"/>
  <c r="Z4" i="20"/>
  <c r="V5" i="20"/>
  <c r="AD5" i="20"/>
  <c r="AH5" i="20"/>
  <c r="AI5" i="20"/>
  <c r="AJ5" i="20"/>
  <c r="Z5" i="20"/>
  <c r="V6" i="20"/>
  <c r="AD6" i="20"/>
  <c r="AH6" i="20"/>
  <c r="AI6" i="20"/>
  <c r="AJ6" i="20"/>
  <c r="Z6" i="20"/>
  <c r="V7" i="20"/>
  <c r="AD7" i="20"/>
  <c r="AH7" i="20"/>
  <c r="AI7" i="20"/>
  <c r="AJ7" i="20"/>
  <c r="Z7" i="20"/>
  <c r="V8" i="20"/>
  <c r="AD8" i="20"/>
  <c r="AH8" i="20"/>
  <c r="AI8" i="20"/>
  <c r="AJ8" i="20"/>
  <c r="Z8" i="20"/>
  <c r="V9" i="20"/>
  <c r="AD9" i="20"/>
  <c r="AH9" i="20"/>
  <c r="AI9" i="20"/>
  <c r="AJ9" i="20"/>
  <c r="Z9" i="20"/>
  <c r="V10" i="20"/>
  <c r="AD10" i="20"/>
  <c r="AH10" i="20"/>
  <c r="AI10" i="20"/>
  <c r="AJ10" i="20"/>
  <c r="Z10" i="20"/>
  <c r="V11" i="20"/>
  <c r="AD11" i="20"/>
  <c r="AH11" i="20"/>
  <c r="AI11" i="20"/>
  <c r="AJ11" i="20"/>
  <c r="Z11" i="20"/>
  <c r="V12" i="20"/>
  <c r="AD12" i="20"/>
  <c r="AH12" i="20"/>
  <c r="AI12" i="20"/>
  <c r="AJ12" i="20"/>
  <c r="Z12" i="20"/>
  <c r="V13" i="20"/>
  <c r="AD13" i="20"/>
  <c r="AH13" i="20"/>
  <c r="AI13" i="20"/>
  <c r="AJ13" i="20"/>
  <c r="Z13" i="20"/>
  <c r="V14" i="20"/>
  <c r="AD14" i="20"/>
  <c r="AH14" i="20"/>
  <c r="AI14" i="20"/>
  <c r="AJ14" i="20"/>
  <c r="Z14" i="20"/>
  <c r="V15" i="20"/>
  <c r="AD15" i="20"/>
  <c r="AH15" i="20"/>
  <c r="AI15" i="20"/>
  <c r="AJ15" i="20"/>
  <c r="Z15" i="20"/>
  <c r="V16" i="20"/>
  <c r="AD16" i="20"/>
  <c r="AH16" i="20"/>
  <c r="AI16" i="20"/>
  <c r="AJ16" i="20"/>
  <c r="Z16" i="20"/>
  <c r="V17" i="20"/>
  <c r="AD17" i="20"/>
  <c r="AH17" i="20"/>
  <c r="AI17" i="20"/>
  <c r="AJ17" i="20"/>
  <c r="Z17" i="20"/>
  <c r="V18" i="20"/>
  <c r="AD18" i="20"/>
  <c r="AH18" i="20"/>
  <c r="AI18" i="20"/>
  <c r="AJ18" i="20"/>
  <c r="Z18" i="20"/>
  <c r="V19" i="20"/>
  <c r="AD19" i="20"/>
  <c r="AH19" i="20"/>
  <c r="AI19" i="20"/>
  <c r="AJ19" i="20"/>
  <c r="Z19" i="20"/>
  <c r="V20" i="20"/>
  <c r="AD20" i="20"/>
  <c r="AH20" i="20"/>
  <c r="AI20" i="20"/>
  <c r="AJ20" i="20"/>
  <c r="Z20" i="20"/>
  <c r="V21" i="20"/>
  <c r="AD21" i="20"/>
  <c r="AH21" i="20"/>
  <c r="AI21" i="20"/>
  <c r="AJ21" i="20"/>
  <c r="Z21" i="20"/>
  <c r="V22" i="20"/>
  <c r="AD22" i="20"/>
  <c r="AH22" i="20"/>
  <c r="AI22" i="20"/>
  <c r="AJ22" i="20"/>
  <c r="Z22" i="20"/>
  <c r="V23" i="20"/>
  <c r="AD23" i="20"/>
  <c r="AH23" i="20"/>
  <c r="AI23" i="20"/>
  <c r="AJ23" i="20"/>
  <c r="Z23" i="20"/>
  <c r="V24" i="20"/>
  <c r="AD24" i="20"/>
  <c r="AH24" i="20"/>
  <c r="AI24" i="20"/>
  <c r="AJ24" i="20"/>
  <c r="Z24" i="20"/>
  <c r="V25" i="20"/>
  <c r="AD25" i="20"/>
  <c r="AH25" i="20"/>
  <c r="AI25" i="20"/>
  <c r="AJ25" i="20"/>
  <c r="Z25" i="20"/>
  <c r="V26" i="20"/>
  <c r="AD26" i="20"/>
  <c r="AH26" i="20"/>
  <c r="AI26" i="20"/>
  <c r="AJ26" i="20"/>
  <c r="Z26" i="20"/>
  <c r="V27" i="20"/>
  <c r="AD27" i="20"/>
  <c r="AH27" i="20"/>
  <c r="AI27" i="20"/>
  <c r="AJ27" i="20"/>
  <c r="Z27" i="20"/>
  <c r="V28" i="20"/>
  <c r="AD28" i="20"/>
  <c r="AH28" i="20"/>
  <c r="AI28" i="20"/>
  <c r="AJ28" i="20"/>
  <c r="Z28" i="20"/>
  <c r="V29" i="20"/>
  <c r="AD29" i="20"/>
  <c r="AH29" i="20"/>
  <c r="AI29" i="20"/>
  <c r="AJ29" i="20"/>
  <c r="Z29" i="20"/>
  <c r="V30" i="20"/>
  <c r="AD30" i="20"/>
  <c r="AH30" i="20"/>
  <c r="AI30" i="20"/>
  <c r="AJ30" i="20"/>
  <c r="Z30" i="20"/>
  <c r="V31" i="20"/>
  <c r="AD31" i="20"/>
  <c r="AH31" i="20"/>
  <c r="AI31" i="20"/>
  <c r="AJ31" i="20"/>
  <c r="Z31" i="20"/>
  <c r="V3" i="20"/>
  <c r="AD3" i="20"/>
  <c r="AH3" i="20"/>
  <c r="AI3" i="20"/>
  <c r="AJ3" i="20"/>
  <c r="Z3" i="20"/>
  <c r="E108" i="14"/>
  <c r="D108" i="14"/>
  <c r="C108" i="14"/>
  <c r="AE3" i="20"/>
  <c r="M3" i="20"/>
  <c r="F5" i="12"/>
  <c r="I4" i="20"/>
  <c r="B5" i="18"/>
  <c r="D5" i="18"/>
  <c r="I5" i="20"/>
  <c r="B6" i="18"/>
  <c r="D6" i="18"/>
  <c r="I6" i="20"/>
  <c r="B7" i="18"/>
  <c r="D7" i="18"/>
  <c r="I7" i="20"/>
  <c r="B8" i="18"/>
  <c r="D8" i="18"/>
  <c r="I8" i="20"/>
  <c r="B9" i="18"/>
  <c r="D9" i="18"/>
  <c r="I9" i="20"/>
  <c r="B10" i="18"/>
  <c r="D10" i="18"/>
  <c r="I10" i="20"/>
  <c r="B11" i="18"/>
  <c r="D11" i="18"/>
  <c r="I11" i="20"/>
  <c r="B12" i="18"/>
  <c r="D12" i="18"/>
  <c r="I12" i="20"/>
  <c r="B13" i="18"/>
  <c r="D13" i="18"/>
  <c r="I13" i="20"/>
  <c r="B14" i="18"/>
  <c r="D14" i="18"/>
  <c r="I14" i="20"/>
  <c r="B15" i="18"/>
  <c r="D15" i="18"/>
  <c r="I15" i="20"/>
  <c r="B16" i="18"/>
  <c r="D16" i="18"/>
  <c r="I16" i="20"/>
  <c r="B17" i="18"/>
  <c r="D17" i="18"/>
  <c r="I17" i="20"/>
  <c r="B18" i="18"/>
  <c r="D18" i="18"/>
  <c r="I18" i="20"/>
  <c r="B19" i="18"/>
  <c r="D19" i="18"/>
  <c r="I19" i="20"/>
  <c r="B20" i="18"/>
  <c r="D20" i="18"/>
  <c r="I20" i="20"/>
  <c r="B21" i="18"/>
  <c r="D21" i="18"/>
  <c r="I21" i="20"/>
  <c r="B22" i="18"/>
  <c r="D22" i="18"/>
  <c r="I22" i="20"/>
  <c r="B23" i="18"/>
  <c r="D23" i="18"/>
  <c r="I23" i="20"/>
  <c r="B24" i="18"/>
  <c r="D24" i="18"/>
  <c r="I24" i="20"/>
  <c r="B25" i="18"/>
  <c r="D25" i="18"/>
  <c r="I25" i="20"/>
  <c r="B26" i="18"/>
  <c r="D26" i="18"/>
  <c r="I26" i="20"/>
  <c r="B27" i="18"/>
  <c r="D27" i="18"/>
  <c r="I27" i="20"/>
  <c r="B28" i="18"/>
  <c r="D28" i="18"/>
  <c r="I28" i="20"/>
  <c r="B29" i="18"/>
  <c r="D29" i="18"/>
  <c r="I29" i="20"/>
  <c r="B30" i="18"/>
  <c r="D30" i="18"/>
  <c r="I30" i="20"/>
  <c r="B31" i="18"/>
  <c r="D31" i="18"/>
  <c r="I31" i="20"/>
  <c r="B32" i="18"/>
  <c r="D32" i="18"/>
  <c r="I3" i="20"/>
  <c r="B4" i="18"/>
  <c r="D4" i="18"/>
  <c r="B3" i="20"/>
  <c r="C4" i="20"/>
  <c r="C5" i="20"/>
  <c r="B5" i="20"/>
  <c r="B4" i="20"/>
  <c r="C6" i="20"/>
  <c r="C7" i="20"/>
  <c r="B7" i="20"/>
  <c r="B6" i="20"/>
  <c r="C8" i="20"/>
  <c r="B8" i="20"/>
  <c r="C9" i="20"/>
  <c r="B9" i="20"/>
  <c r="C10" i="20"/>
  <c r="B10" i="20"/>
  <c r="C11" i="20"/>
  <c r="C12" i="20"/>
  <c r="C13" i="20"/>
  <c r="B13" i="20"/>
  <c r="B12" i="20"/>
  <c r="B11" i="20"/>
  <c r="C14" i="20"/>
  <c r="B14" i="20"/>
  <c r="C15" i="20"/>
  <c r="C16" i="20"/>
  <c r="B17" i="20"/>
  <c r="B16" i="20"/>
  <c r="B15" i="20"/>
  <c r="B18" i="20"/>
  <c r="B19" i="20"/>
  <c r="B22" i="20"/>
  <c r="B21" i="20"/>
  <c r="B20" i="20"/>
  <c r="B23" i="20"/>
  <c r="B26" i="20"/>
  <c r="B25" i="20"/>
  <c r="B24" i="20"/>
  <c r="B27" i="20"/>
  <c r="B28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W6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W5" i="12"/>
  <c r="A5" i="12"/>
  <c r="AF4" i="20"/>
  <c r="N4" i="20"/>
  <c r="J6" i="12"/>
  <c r="AF5" i="20"/>
  <c r="N5" i="20"/>
  <c r="J7" i="12"/>
  <c r="AF6" i="20"/>
  <c r="N6" i="20"/>
  <c r="J8" i="12"/>
  <c r="AF7" i="20"/>
  <c r="N7" i="20"/>
  <c r="J9" i="12"/>
  <c r="AF8" i="20"/>
  <c r="N8" i="20"/>
  <c r="J10" i="12"/>
  <c r="AF9" i="20"/>
  <c r="N9" i="20"/>
  <c r="J11" i="12"/>
  <c r="AF10" i="20"/>
  <c r="N10" i="20"/>
  <c r="J12" i="12"/>
  <c r="AF11" i="20"/>
  <c r="N11" i="20"/>
  <c r="J13" i="12"/>
  <c r="AF12" i="20"/>
  <c r="N12" i="20"/>
  <c r="J14" i="12"/>
  <c r="AF13" i="20"/>
  <c r="N13" i="20"/>
  <c r="J15" i="12"/>
  <c r="AF14" i="20"/>
  <c r="N14" i="20"/>
  <c r="J16" i="12"/>
  <c r="AF15" i="20"/>
  <c r="N15" i="20"/>
  <c r="J17" i="12"/>
  <c r="AF16" i="20"/>
  <c r="N16" i="20"/>
  <c r="J18" i="12"/>
  <c r="AF17" i="20"/>
  <c r="N17" i="20"/>
  <c r="J19" i="12"/>
  <c r="AF18" i="20"/>
  <c r="N18" i="20"/>
  <c r="J20" i="12"/>
  <c r="AF19" i="20"/>
  <c r="N19" i="20"/>
  <c r="J21" i="12"/>
  <c r="AF20" i="20"/>
  <c r="N20" i="20"/>
  <c r="J22" i="12"/>
  <c r="AF21" i="20"/>
  <c r="N21" i="20"/>
  <c r="J23" i="12"/>
  <c r="AF22" i="20"/>
  <c r="N22" i="20"/>
  <c r="J24" i="12"/>
  <c r="AF23" i="20"/>
  <c r="N23" i="20"/>
  <c r="J25" i="12"/>
  <c r="AF24" i="20"/>
  <c r="N24" i="20"/>
  <c r="J26" i="12"/>
  <c r="AF25" i="20"/>
  <c r="N25" i="20"/>
  <c r="J27" i="12"/>
  <c r="AF26" i="20"/>
  <c r="N26" i="20"/>
  <c r="J28" i="12"/>
  <c r="AF27" i="20"/>
  <c r="N27" i="20"/>
  <c r="J29" i="12"/>
  <c r="AF28" i="20"/>
  <c r="N28" i="20"/>
  <c r="J30" i="12"/>
  <c r="AF29" i="20"/>
  <c r="N29" i="20"/>
  <c r="J31" i="12"/>
  <c r="AF30" i="20"/>
  <c r="N30" i="20"/>
  <c r="J32" i="12"/>
  <c r="AF31" i="20"/>
  <c r="N31" i="20"/>
  <c r="J33" i="12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AE31" i="20"/>
  <c r="M31" i="20"/>
  <c r="F33" i="12"/>
  <c r="L4" i="20"/>
  <c r="I6" i="12"/>
  <c r="L5" i="20"/>
  <c r="I7" i="12"/>
  <c r="L6" i="20"/>
  <c r="I8" i="12"/>
  <c r="L7" i="20"/>
  <c r="I9" i="12"/>
  <c r="L8" i="20"/>
  <c r="I10" i="12"/>
  <c r="L9" i="20"/>
  <c r="I11" i="12"/>
  <c r="L10" i="20"/>
  <c r="I12" i="12"/>
  <c r="L11" i="20"/>
  <c r="I13" i="12"/>
  <c r="L12" i="20"/>
  <c r="I14" i="12"/>
  <c r="L13" i="20"/>
  <c r="I15" i="12"/>
  <c r="L14" i="20"/>
  <c r="I16" i="12"/>
  <c r="L15" i="20"/>
  <c r="I17" i="12"/>
  <c r="L16" i="20"/>
  <c r="I18" i="12"/>
  <c r="L17" i="20"/>
  <c r="I19" i="12"/>
  <c r="L18" i="20"/>
  <c r="I20" i="12"/>
  <c r="L19" i="20"/>
  <c r="I21" i="12"/>
  <c r="L20" i="20"/>
  <c r="I22" i="12"/>
  <c r="L21" i="20"/>
  <c r="I23" i="12"/>
  <c r="L22" i="20"/>
  <c r="I24" i="12"/>
  <c r="L23" i="20"/>
  <c r="I25" i="12"/>
  <c r="L24" i="20"/>
  <c r="I26" i="12"/>
  <c r="L25" i="20"/>
  <c r="I27" i="12"/>
  <c r="L26" i="20"/>
  <c r="I28" i="12"/>
  <c r="L27" i="20"/>
  <c r="I29" i="12"/>
  <c r="L28" i="20"/>
  <c r="I30" i="12"/>
  <c r="L29" i="20"/>
  <c r="I31" i="12"/>
  <c r="L30" i="20"/>
  <c r="I32" i="12"/>
  <c r="L31" i="20"/>
  <c r="I33" i="12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AC31" i="20"/>
  <c r="K31" i="20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J31" i="20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I5" i="15"/>
  <c r="I6" i="15"/>
  <c r="I7" i="15"/>
  <c r="I8" i="15"/>
</calcChain>
</file>

<file path=xl/sharedStrings.xml><?xml version="1.0" encoding="utf-8"?>
<sst xmlns="http://schemas.openxmlformats.org/spreadsheetml/2006/main" count="1025" uniqueCount="651">
  <si>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</si>
  <si>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</si>
  <si>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</si>
  <si>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</si>
  <si>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</si>
  <si>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</si>
  <si>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</si>
  <si>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</si>
  <si>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</si>
  <si>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</si>
  <si>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</si>
  <si>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</si>
  <si>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</si>
  <si>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</si>
  <si>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</si>
  <si>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</si>
  <si>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</si>
  <si>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</si>
  <si>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</si>
  <si>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</si>
  <si>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</si>
  <si>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</si>
  <si>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</si>
  <si>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</si>
  <si>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</si>
  <si>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</si>
  <si>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</si>
  <si>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</si>
  <si>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</si>
  <si>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</si>
  <si>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</si>
  <si>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</si>
  <si>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</si>
  <si>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</si>
  <si>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</si>
  <si>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</si>
  <si>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</si>
  <si>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</si>
  <si>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</si>
  <si>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</si>
  <si>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</si>
  <si>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</si>
  <si>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</si>
  <si>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</si>
  <si>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</si>
  <si>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</si>
  <si>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</si>
  <si>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</si>
  <si>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</si>
  <si>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</si>
  <si>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</si>
  <si>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</si>
  <si>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</si>
  <si>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</si>
  <si>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</si>
  <si>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</si>
  <si>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</si>
  <si>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</si>
  <si>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</si>
  <si>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</si>
  <si>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</si>
  <si>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</si>
  <si>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</si>
  <si>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</si>
  <si>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</si>
  <si>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</si>
  <si>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</si>
  <si>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</si>
  <si>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</si>
  <si>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</si>
  <si>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</si>
  <si>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</si>
  <si>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</si>
  <si>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</si>
  <si>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</si>
  <si>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</si>
  <si>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</si>
  <si>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</si>
  <si>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</si>
  <si>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</si>
  <si>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</si>
  <si>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</si>
  <si>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</si>
  <si>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</si>
  <si>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</si>
  <si>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</si>
  <si>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</si>
  <si>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</si>
  <si>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</si>
  <si>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</si>
  <si>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</si>
  <si>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</si>
  <si>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</si>
  <si>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</si>
  <si>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</si>
  <si>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</si>
  <si>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</si>
  <si>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</si>
  <si>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</si>
  <si>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</si>
  <si>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</si>
  <si>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</si>
  <si>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</si>
  <si>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</si>
  <si>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</si>
  <si>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</si>
  <si>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</si>
  <si>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</si>
  <si>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</si>
  <si>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</si>
  <si>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</si>
  <si>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</si>
  <si>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</si>
  <si>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</si>
  <si>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</si>
  <si>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</si>
  <si>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</si>
  <si>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</si>
  <si>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</si>
  <si>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</si>
  <si>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</si>
  <si>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</si>
  <si>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</si>
  <si>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</si>
  <si>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</si>
  <si>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</si>
  <si>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</si>
  <si>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</si>
  <si>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</si>
  <si>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</si>
  <si>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</si>
  <si>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</si>
  <si>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</si>
  <si>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</si>
  <si>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</si>
  <si>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  <rPh sb="0" eb="1">
      <t>gong</t>
    </rPh>
    <rPh sb="1" eb="2">
      <t>di</t>
    </rPh>
    <rPh sb="2" eb="3">
      <t>xue</t>
    </rPh>
    <rPh sb="3" eb="4">
      <t>gao</t>
    </rPh>
    <phoneticPr fontId="3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</si>
  <si>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</si>
  <si>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</si>
  <si>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</si>
  <si>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</si>
  <si>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</si>
  <si>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</si>
  <si>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</si>
  <si>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</si>
  <si>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</si>
  <si>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</si>
  <si>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</si>
  <si>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</si>
  <si>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</si>
  <si>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</si>
  <si>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平均怪</t>
    <rPh sb="0" eb="1">
      <t>ping'j</t>
    </rPh>
    <rPh sb="2" eb="3">
      <t>guai</t>
    </rPh>
    <phoneticPr fontId="3" type="noConversion"/>
  </si>
  <si>
    <t>平均怪</t>
    <rPh sb="0" eb="1">
      <t>pign'j</t>
    </rPh>
    <rPh sb="2" eb="3">
      <t>guai</t>
    </rPh>
    <phoneticPr fontId="3" type="noConversion"/>
  </si>
  <si>
    <t>平均怪</t>
    <rPh sb="0" eb="1">
      <t>ping'jun</t>
    </rPh>
    <rPh sb="2" eb="3">
      <t>guai</t>
    </rPh>
    <phoneticPr fontId="3" type="noConversion"/>
  </si>
  <si>
    <t>高攻低血</t>
  </si>
  <si>
    <t>高攻低血</t>
    <rPh sb="0" eb="1">
      <t>gao'gong</t>
    </rPh>
    <rPh sb="2" eb="3">
      <t>di</t>
    </rPh>
    <rPh sb="3" eb="4">
      <t>xue</t>
    </rPh>
    <phoneticPr fontId="3" type="noConversion"/>
  </si>
  <si>
    <t>高攻低血</t>
    <rPh sb="0" eb="1">
      <t>gao'g</t>
    </rPh>
    <rPh sb="2" eb="3">
      <t>di</t>
    </rPh>
    <rPh sb="3" eb="4">
      <t>xue</t>
    </rPh>
    <phoneticPr fontId="3" type="noConversion"/>
  </si>
  <si>
    <t>平均怪</t>
    <rPh sb="0" eb="1">
      <t>p'j</t>
    </rPh>
    <rPh sb="2" eb="3">
      <t>guai</t>
    </rPh>
    <phoneticPr fontId="3" type="noConversion"/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</si>
  <si>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</si>
  <si>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</si>
  <si>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</si>
  <si>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</si>
  <si>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</si>
  <si>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</si>
  <si>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</si>
  <si>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</si>
  <si>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</si>
  <si>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</si>
  <si>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</si>
  <si>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</si>
  <si>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</si>
  <si>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</si>
  <si>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</si>
  <si>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</si>
  <si>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</si>
  <si>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</si>
  <si>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</si>
  <si>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</si>
  <si>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</si>
  <si>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</si>
  <si>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</si>
  <si>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</si>
  <si>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</si>
  <si>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</si>
  <si>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</si>
  <si>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</si>
  <si>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</si>
  <si>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</si>
  <si>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</si>
  <si>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</si>
  <si>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</si>
  <si>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</si>
  <si>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</si>
  <si>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</si>
  <si>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</si>
  <si>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</si>
  <si>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</si>
  <si>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</si>
  <si>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</si>
  <si>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m1000</t>
    <phoneticPr fontId="3" type="noConversion"/>
  </si>
  <si>
    <t>m1000</t>
    <phoneticPr fontId="3" type="noConversion"/>
  </si>
  <si>
    <t>m1001</t>
    <phoneticPr fontId="3" type="noConversion"/>
  </si>
  <si>
    <t>m1002</t>
    <phoneticPr fontId="3" type="noConversion"/>
  </si>
  <si>
    <t>m1003</t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</si>
  <si>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</si>
  <si>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</si>
  <si>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</si>
  <si>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</si>
  <si>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</si>
  <si>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</si>
  <si>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</si>
  <si>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</si>
  <si>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</si>
  <si>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</si>
  <si>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</si>
  <si>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</si>
  <si>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</si>
  <si>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</si>
  <si>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</si>
  <si>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</si>
  <si>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</si>
  <si>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m1005</t>
    <phoneticPr fontId="3" type="noConversion"/>
  </si>
  <si>
    <t>群体治疗怪</t>
    <rPh sb="0" eb="1">
      <t>qun't</t>
    </rPh>
    <rPh sb="2" eb="3">
      <t>zhi'l</t>
    </rPh>
    <rPh sb="4" eb="5">
      <t>guai</t>
    </rPh>
    <phoneticPr fontId="3" type="noConversion"/>
  </si>
  <si>
    <t>群体治疗怪</t>
    <rPh sb="0" eb="1">
      <t>qun't</t>
    </rPh>
    <rPh sb="2" eb="3">
      <t>zhi'l</t>
    </rPh>
    <rPh sb="4" eb="5">
      <t>gaui</t>
    </rPh>
    <phoneticPr fontId="3" type="noConversion"/>
  </si>
  <si>
    <t>主线战斗9</t>
    <rPh sb="0" eb="1">
      <t>zhu'xian</t>
    </rPh>
    <rPh sb="2" eb="3">
      <t>zhan'd</t>
    </rPh>
    <phoneticPr fontId="3" type="noConversion"/>
  </si>
  <si>
    <t>fstage06</t>
  </si>
  <si>
    <t>5.plist</t>
  </si>
  <si>
    <t>主线战斗10</t>
    <rPh sb="0" eb="1">
      <t>zhu'xian</t>
    </rPh>
    <rPh sb="2" eb="3">
      <t>zhan'd</t>
    </rPh>
    <phoneticPr fontId="3" type="noConversion"/>
  </si>
  <si>
    <t>fstage07</t>
  </si>
  <si>
    <t>6.plist</t>
  </si>
  <si>
    <t>主线战斗11</t>
    <rPh sb="0" eb="1">
      <t>zhu'xian</t>
    </rPh>
    <rPh sb="2" eb="3">
      <t>zhan'd</t>
    </rPh>
    <phoneticPr fontId="3" type="noConversion"/>
  </si>
  <si>
    <t>fstage08</t>
  </si>
  <si>
    <t>7.plist</t>
  </si>
  <si>
    <t>主线战斗12</t>
    <rPh sb="0" eb="1">
      <t>zhu'xian</t>
    </rPh>
    <rPh sb="2" eb="3">
      <t>zhan'd</t>
    </rPh>
    <phoneticPr fontId="3" type="noConversion"/>
  </si>
  <si>
    <t>fstage09</t>
  </si>
  <si>
    <t>8.plist</t>
  </si>
  <si>
    <t>主线战斗13</t>
    <rPh sb="0" eb="1">
      <t>zhu'xian</t>
    </rPh>
    <rPh sb="2" eb="3">
      <t>zhan'd</t>
    </rPh>
    <phoneticPr fontId="3" type="noConversion"/>
  </si>
  <si>
    <t>fstage10</t>
  </si>
  <si>
    <t>9.plist</t>
  </si>
  <si>
    <t>主线战斗14</t>
    <rPh sb="0" eb="1">
      <t>zhu'xian</t>
    </rPh>
    <rPh sb="2" eb="3">
      <t>zhan'd</t>
    </rPh>
    <phoneticPr fontId="3" type="noConversion"/>
  </si>
  <si>
    <t>fstage11</t>
  </si>
  <si>
    <t>10.plist</t>
  </si>
  <si>
    <t>0,126</t>
  </si>
  <si>
    <t>0,127</t>
  </si>
  <si>
    <t>0,128</t>
  </si>
  <si>
    <t>0,129</t>
  </si>
  <si>
    <t>0,130</t>
  </si>
  <si>
    <t>0,131</t>
  </si>
  <si>
    <t>0,132</t>
  </si>
  <si>
    <t>0,133</t>
  </si>
  <si>
    <t>0,134</t>
  </si>
  <si>
    <t>0,135</t>
  </si>
  <si>
    <t>0,136</t>
  </si>
  <si>
    <t>0,137</t>
  </si>
  <si>
    <t>0,138</t>
  </si>
  <si>
    <t>0,139</t>
  </si>
  <si>
    <t>0,140</t>
  </si>
  <si>
    <t>0,141</t>
  </si>
  <si>
    <t>0,142</t>
  </si>
  <si>
    <t>0,143</t>
  </si>
  <si>
    <t>0,144</t>
  </si>
  <si>
    <t>0,145</t>
  </si>
  <si>
    <t>0,146</t>
  </si>
  <si>
    <t>0,147</t>
  </si>
  <si>
    <t>0,148</t>
  </si>
  <si>
    <t>0,149</t>
  </si>
  <si>
    <t>0,150</t>
  </si>
  <si>
    <t>0,151</t>
  </si>
  <si>
    <t>0,152</t>
  </si>
  <si>
    <t>深渊的设计目标</t>
    <rPh sb="0" eb="1">
      <t>shen'y</t>
    </rPh>
    <rPh sb="2" eb="3">
      <t>d</t>
    </rPh>
    <rPh sb="3" eb="4">
      <t>she'j</t>
    </rPh>
    <rPh sb="5" eb="6">
      <t>mu'b</t>
    </rPh>
    <phoneticPr fontId="3" type="noConversion"/>
  </si>
  <si>
    <t>炎界的设计目标</t>
    <rPh sb="0" eb="1">
      <t>yan</t>
    </rPh>
    <rPh sb="1" eb="2">
      <t>jie</t>
    </rPh>
    <rPh sb="2" eb="3">
      <t>d</t>
    </rPh>
    <rPh sb="3" eb="4">
      <t>she'j</t>
    </rPh>
    <rPh sb="5" eb="6">
      <t>mu'b</t>
    </rPh>
    <phoneticPr fontId="3" type="noConversion"/>
  </si>
  <si>
    <t>认为还是趣味性的卡点</t>
    <rPh sb="0" eb="1">
      <t>ren'w</t>
    </rPh>
    <rPh sb="2" eb="3">
      <t>hai's</t>
    </rPh>
    <rPh sb="4" eb="5">
      <t>qu'wei</t>
    </rPh>
    <rPh sb="6" eb="7">
      <t>xing</t>
    </rPh>
    <rPh sb="7" eb="8">
      <t>d</t>
    </rPh>
    <rPh sb="8" eb="9">
      <t>ka'dian</t>
    </rPh>
    <phoneticPr fontId="3" type="noConversion"/>
  </si>
  <si>
    <t>炎界?特点是不回血。。。。</t>
    <rPh sb="0" eb="1">
      <t>yan</t>
    </rPh>
    <rPh sb="1" eb="2">
      <t>jie</t>
    </rPh>
    <rPh sb="3" eb="4">
      <t>te'dian</t>
    </rPh>
    <rPh sb="5" eb="6">
      <t>s</t>
    </rPh>
    <rPh sb="6" eb="7">
      <t>bu</t>
    </rPh>
    <rPh sb="7" eb="8">
      <t>hui'xue</t>
    </rPh>
    <phoneticPr fontId="3" type="noConversion"/>
  </si>
  <si>
    <t>初步想法是与深渊相同，但难度略微降低</t>
    <rPh sb="0" eb="1">
      <t>chu'b</t>
    </rPh>
    <rPh sb="2" eb="3">
      <t>xiang'f</t>
    </rPh>
    <rPh sb="4" eb="5">
      <t>s</t>
    </rPh>
    <rPh sb="5" eb="6">
      <t>yu</t>
    </rPh>
    <rPh sb="6" eb="7">
      <t>shen'y</t>
    </rPh>
    <rPh sb="8" eb="9">
      <t>xiang't</t>
    </rPh>
    <rPh sb="11" eb="12">
      <t>dan</t>
    </rPh>
    <rPh sb="12" eb="13">
      <t>nan'd</t>
    </rPh>
    <rPh sb="14" eb="15">
      <t>lue'w</t>
    </rPh>
    <rPh sb="16" eb="17">
      <t>jiang'di</t>
    </rPh>
    <phoneticPr fontId="3" type="noConversion"/>
  </si>
  <si>
    <t>前20级为4个怪。难度递增即可</t>
    <rPh sb="0" eb="1">
      <t>qian</t>
    </rPh>
    <rPh sb="3" eb="4">
      <t>ji</t>
    </rPh>
    <rPh sb="4" eb="5">
      <t>wei</t>
    </rPh>
    <rPh sb="6" eb="7">
      <t>ge</t>
    </rPh>
    <rPh sb="7" eb="8">
      <t>guai</t>
    </rPh>
    <rPh sb="9" eb="10">
      <t>nan'du</t>
    </rPh>
    <rPh sb="11" eb="12">
      <t>di'z</t>
    </rPh>
    <rPh sb="13" eb="14">
      <t>ji'ke</t>
    </rPh>
    <phoneticPr fontId="3" type="noConversion"/>
  </si>
  <si>
    <t>特点：大治疗</t>
    <rPh sb="0" eb="1">
      <t>te'dian</t>
    </rPh>
    <rPh sb="3" eb="4">
      <t>da</t>
    </rPh>
    <rPh sb="4" eb="5">
      <t>zhi'l</t>
    </rPh>
    <phoneticPr fontId="3" type="noConversion"/>
  </si>
  <si>
    <t>根性。。被击1血</t>
    <rPh sb="0" eb="1">
      <t>gen'x</t>
    </rPh>
    <rPh sb="4" eb="5">
      <t>bei</t>
    </rPh>
    <rPh sb="5" eb="6">
      <t>ji</t>
    </rPh>
    <rPh sb="7" eb="8">
      <t>xue</t>
    </rPh>
    <phoneticPr fontId="3" type="noConversion"/>
  </si>
  <si>
    <t>必定反击</t>
    <rPh sb="0" eb="1">
      <t>bi'ding</t>
    </rPh>
    <rPh sb="2" eb="3">
      <t>fan'j</t>
    </rPh>
    <phoneticPr fontId="3" type="noConversion"/>
  </si>
  <si>
    <t>眩晕</t>
    <rPh sb="0" eb="1">
      <t>xuan'yun</t>
    </rPh>
    <phoneticPr fontId="3" type="noConversion"/>
  </si>
  <si>
    <t>高闪避</t>
    <rPh sb="0" eb="1">
      <t>gao</t>
    </rPh>
    <rPh sb="1" eb="2">
      <t>shan'bi</t>
    </rPh>
    <phoneticPr fontId="3" type="noConversion"/>
  </si>
  <si>
    <t>目标100%吸血</t>
    <rPh sb="0" eb="1">
      <t>mu'b</t>
    </rPh>
    <rPh sb="6" eb="7">
      <t>xi'x</t>
    </rPh>
    <phoneticPr fontId="3" type="noConversion"/>
  </si>
  <si>
    <t>血少。。站在最后。。但可以一直加血</t>
    <rPh sb="0" eb="1">
      <t>xue</t>
    </rPh>
    <rPh sb="1" eb="2">
      <t>shao</t>
    </rPh>
    <rPh sb="4" eb="5">
      <t>zhan</t>
    </rPh>
    <rPh sb="5" eb="6">
      <t>z</t>
    </rPh>
    <rPh sb="6" eb="7">
      <t>zui'h</t>
    </rPh>
    <rPh sb="10" eb="11">
      <t>dan</t>
    </rPh>
    <rPh sb="11" eb="12">
      <t>k'y</t>
    </rPh>
    <rPh sb="13" eb="14">
      <t>yi'z</t>
    </rPh>
    <rPh sb="15" eb="16">
      <t>jia'x</t>
    </rPh>
    <phoneticPr fontId="3" type="noConversion"/>
  </si>
  <si>
    <t>且1次加满</t>
    <rPh sb="0" eb="1">
      <t>qie</t>
    </rPh>
    <rPh sb="2" eb="3">
      <t>ci</t>
    </rPh>
    <rPh sb="3" eb="4">
      <t>jia</t>
    </rPh>
    <rPh sb="4" eb="5">
      <t>man</t>
    </rPh>
    <phoneticPr fontId="3" type="noConversion"/>
  </si>
  <si>
    <t>每次都收到伤害时。。。对敌方进行反震</t>
    <rPh sb="0" eb="1">
      <t>mei'c</t>
    </rPh>
    <rPh sb="2" eb="3">
      <t>dou</t>
    </rPh>
    <rPh sb="3" eb="4">
      <t>shou'dao</t>
    </rPh>
    <rPh sb="5" eb="6">
      <t>shang'h</t>
    </rPh>
    <rPh sb="7" eb="8">
      <t>shi</t>
    </rPh>
    <rPh sb="11" eb="12">
      <t>dui</t>
    </rPh>
    <rPh sb="12" eb="13">
      <t>di'f</t>
    </rPh>
    <rPh sb="14" eb="15">
      <t>jin'x</t>
    </rPh>
    <rPh sb="16" eb="17">
      <t>fan'zhen</t>
    </rPh>
    <phoneticPr fontId="3" type="noConversion"/>
  </si>
  <si>
    <t>角色多。但是要每个打几下死亡。</t>
    <rPh sb="0" eb="1">
      <t>jiao's</t>
    </rPh>
    <rPh sb="2" eb="3">
      <t>duo</t>
    </rPh>
    <rPh sb="4" eb="5">
      <t>dan</t>
    </rPh>
    <rPh sb="5" eb="6">
      <t>s</t>
    </rPh>
    <rPh sb="6" eb="7">
      <t>yao</t>
    </rPh>
    <rPh sb="7" eb="8">
      <t>mei'ge</t>
    </rPh>
    <rPh sb="9" eb="10">
      <t>da</t>
    </rPh>
    <rPh sb="10" eb="11">
      <t>ji'x</t>
    </rPh>
    <rPh sb="12" eb="13">
      <t>si'w</t>
    </rPh>
    <phoneticPr fontId="3" type="noConversion"/>
  </si>
  <si>
    <t>炸弹</t>
    <rPh sb="0" eb="1">
      <t>zha'dan</t>
    </rPh>
    <phoneticPr fontId="3" type="noConversion"/>
  </si>
  <si>
    <t>需要玩家在1回合内对所有角色进行伤害</t>
    <rPh sb="0" eb="1">
      <t>xu'yao</t>
    </rPh>
    <rPh sb="2" eb="3">
      <t>wan'j</t>
    </rPh>
    <rPh sb="4" eb="5">
      <t>z</t>
    </rPh>
    <rPh sb="6" eb="7">
      <t>hui'h</t>
    </rPh>
    <rPh sb="8" eb="9">
      <t>nei</t>
    </rPh>
    <rPh sb="9" eb="10">
      <t>dui</t>
    </rPh>
    <rPh sb="10" eb="11">
      <t>suo'you</t>
    </rPh>
    <rPh sb="12" eb="13">
      <t>jiao's</t>
    </rPh>
    <rPh sb="14" eb="15">
      <t>jin'x</t>
    </rPh>
    <rPh sb="16" eb="17">
      <t>shang'h</t>
    </rPh>
    <phoneticPr fontId="3" type="noConversion"/>
  </si>
  <si>
    <t>毒躯体</t>
    <rPh sb="0" eb="1">
      <t>du</t>
    </rPh>
    <rPh sb="1" eb="2">
      <t>qu'ti</t>
    </rPh>
    <phoneticPr fontId="3" type="noConversion"/>
  </si>
  <si>
    <t>死亡伤害</t>
    <rPh sb="0" eb="1">
      <t>si'w</t>
    </rPh>
    <rPh sb="2" eb="3">
      <t>shang'h</t>
    </rPh>
    <phoneticPr fontId="3" type="noConversion"/>
  </si>
  <si>
    <t>做一个同时死亡</t>
    <rPh sb="0" eb="1">
      <t>zuo</t>
    </rPh>
    <rPh sb="1" eb="2">
      <t>yi'g</t>
    </rPh>
    <rPh sb="3" eb="4">
      <t>tong's</t>
    </rPh>
    <rPh sb="5" eb="6">
      <t>si'w</t>
    </rPh>
    <phoneticPr fontId="3" type="noConversion"/>
  </si>
  <si>
    <t>可用怪</t>
    <rPh sb="0" eb="1">
      <t>ke'yong</t>
    </rPh>
    <rPh sb="2" eb="3">
      <t>guai</t>
    </rPh>
    <phoneticPr fontId="3" type="noConversion"/>
  </si>
  <si>
    <t>蓝蘑菇</t>
    <rPh sb="0" eb="1">
      <t>lan</t>
    </rPh>
    <rPh sb="1" eb="2">
      <t>mo'g</t>
    </rPh>
    <phoneticPr fontId="3" type="noConversion"/>
  </si>
  <si>
    <t>甲虫</t>
    <rPh sb="0" eb="1">
      <t>jia'chong</t>
    </rPh>
    <phoneticPr fontId="3" type="noConversion"/>
  </si>
  <si>
    <t>黄蜂</t>
    <rPh sb="0" eb="1">
      <t>huang'feng</t>
    </rPh>
    <phoneticPr fontId="3" type="noConversion"/>
  </si>
  <si>
    <t>树木</t>
    <rPh sb="0" eb="1">
      <t>shu'mu</t>
    </rPh>
    <phoneticPr fontId="3" type="noConversion"/>
  </si>
  <si>
    <t>小树</t>
    <rPh sb="0" eb="1">
      <t>xiao</t>
    </rPh>
    <rPh sb="1" eb="2">
      <t>shu</t>
    </rPh>
    <phoneticPr fontId="3" type="noConversion"/>
  </si>
  <si>
    <t>特别甲虫</t>
    <rPh sb="0" eb="1">
      <t>te'bie</t>
    </rPh>
    <rPh sb="2" eb="3">
      <t>jia'chong</t>
    </rPh>
    <phoneticPr fontId="3" type="noConversion"/>
  </si>
  <si>
    <t>甲虫</t>
    <rPh sb="0" eb="1">
      <t>jia'c</t>
    </rPh>
    <phoneticPr fontId="3" type="noConversion"/>
  </si>
  <si>
    <t>毒蘑菇</t>
    <rPh sb="0" eb="1">
      <t>du'm'g</t>
    </rPh>
    <phoneticPr fontId="3" type="noConversion"/>
  </si>
  <si>
    <t>小花</t>
    <rPh sb="0" eb="1">
      <t>xiao</t>
    </rPh>
    <rPh sb="1" eb="2">
      <t>hua</t>
    </rPh>
    <phoneticPr fontId="3" type="noConversion"/>
  </si>
  <si>
    <t>黄蜂</t>
    <rPh sb="0" eb="1">
      <t>huang'f</t>
    </rPh>
    <phoneticPr fontId="3" type="noConversion"/>
  </si>
  <si>
    <t>仙人掌</t>
    <rPh sb="0" eb="1">
      <t>xianr'z</t>
    </rPh>
    <phoneticPr fontId="3" type="noConversion"/>
  </si>
  <si>
    <t>骷髅</t>
    <rPh sb="0" eb="1">
      <t>ku'lou</t>
    </rPh>
    <phoneticPr fontId="3" type="noConversion"/>
  </si>
  <si>
    <t>藤蔓？</t>
    <rPh sb="0" eb="1">
      <t>teng'man</t>
    </rPh>
    <phoneticPr fontId="3" type="noConversion"/>
  </si>
  <si>
    <t>0,153</t>
  </si>
  <si>
    <t>0,154</t>
  </si>
  <si>
    <t>0,155</t>
  </si>
  <si>
    <t>0,156</t>
  </si>
  <si>
    <t>0,157</t>
  </si>
  <si>
    <t>0,158</t>
  </si>
  <si>
    <t>0,159</t>
  </si>
  <si>
    <t>0,160</t>
  </si>
  <si>
    <t>0,161</t>
  </si>
  <si>
    <t>0,162</t>
  </si>
  <si>
    <t>0,163</t>
  </si>
  <si>
    <t>0,164</t>
  </si>
  <si>
    <t>0,165</t>
  </si>
  <si>
    <t>0,166</t>
  </si>
  <si>
    <t>0,167</t>
  </si>
  <si>
    <t>0,168</t>
  </si>
  <si>
    <t>0,169</t>
  </si>
  <si>
    <t>0,170</t>
  </si>
  <si>
    <t>0,171</t>
  </si>
  <si>
    <t>0,172</t>
  </si>
  <si>
    <t>0,173</t>
  </si>
  <si>
    <t>0,174</t>
  </si>
  <si>
    <t>0,175</t>
  </si>
  <si>
    <t>0,176</t>
  </si>
  <si>
    <t>0,177</t>
  </si>
  <si>
    <t>0,178</t>
  </si>
  <si>
    <t>0,179</t>
  </si>
  <si>
    <t>0,180</t>
  </si>
  <si>
    <t>0,181</t>
  </si>
  <si>
    <t>0,182</t>
  </si>
  <si>
    <t>0,183</t>
  </si>
  <si>
    <t>0,184</t>
  </si>
  <si>
    <t>0,185</t>
  </si>
  <si>
    <t>0,186</t>
  </si>
  <si>
    <t>0,187</t>
  </si>
  <si>
    <t>0,188</t>
  </si>
  <si>
    <t>0,189</t>
  </si>
  <si>
    <t>0,190</t>
  </si>
  <si>
    <t>0,191</t>
  </si>
  <si>
    <t>0,192</t>
  </si>
  <si>
    <t>0,193</t>
  </si>
  <si>
    <t>0,194</t>
  </si>
  <si>
    <t>0,195</t>
  </si>
  <si>
    <t>0,196</t>
  </si>
  <si>
    <t>0,197</t>
  </si>
  <si>
    <t>0,198</t>
  </si>
  <si>
    <t>0,199</t>
  </si>
  <si>
    <t>0,200</t>
  </si>
  <si>
    <t>0,201</t>
  </si>
  <si>
    <t>0,202</t>
  </si>
  <si>
    <t>0,203</t>
  </si>
  <si>
    <t>0,204</t>
  </si>
  <si>
    <t>0,205</t>
  </si>
  <si>
    <t>0,206</t>
  </si>
  <si>
    <t>0,207</t>
  </si>
  <si>
    <t>0,208</t>
  </si>
  <si>
    <t>0,209</t>
  </si>
  <si>
    <t>0,210</t>
  </si>
  <si>
    <t>0,211</t>
  </si>
  <si>
    <t>0,212</t>
  </si>
  <si>
    <t>0,213</t>
  </si>
  <si>
    <t>0,214</t>
  </si>
  <si>
    <t>0,215</t>
  </si>
  <si>
    <t>0,216</t>
  </si>
  <si>
    <t>0,217</t>
  </si>
  <si>
    <t>0,218</t>
  </si>
  <si>
    <t>0,219</t>
  </si>
  <si>
    <t>0,220</t>
  </si>
  <si>
    <t>0,221</t>
  </si>
  <si>
    <t>0,222</t>
  </si>
  <si>
    <t>0,223</t>
  </si>
  <si>
    <t>0,224</t>
  </si>
  <si>
    <t>0,225</t>
  </si>
  <si>
    <t>0,226</t>
  </si>
  <si>
    <t>0,227</t>
  </si>
  <si>
    <t>0,228</t>
  </si>
  <si>
    <t>0,229</t>
  </si>
  <si>
    <t>0,230</t>
  </si>
  <si>
    <t>0,231</t>
  </si>
  <si>
    <t>0,232</t>
  </si>
  <si>
    <t>0,233</t>
  </si>
  <si>
    <t>0,234</t>
  </si>
  <si>
    <t>0,235</t>
  </si>
  <si>
    <t>0,236</t>
  </si>
  <si>
    <t>0,237</t>
  </si>
  <si>
    <t>0,238</t>
  </si>
  <si>
    <t>主线战斗15</t>
    <rPh sb="0" eb="1">
      <t>zhu'xian</t>
    </rPh>
    <rPh sb="2" eb="3">
      <t>zhan'd</t>
    </rPh>
    <phoneticPr fontId="3" type="noConversion"/>
  </si>
  <si>
    <t>fstage12</t>
  </si>
  <si>
    <t>11.plist</t>
  </si>
  <si>
    <t>主线战斗16</t>
    <rPh sb="0" eb="1">
      <t>zhu'xian</t>
    </rPh>
    <rPh sb="2" eb="3">
      <t>zhan'd</t>
    </rPh>
    <phoneticPr fontId="3" type="noConversion"/>
  </si>
  <si>
    <t>fstage13</t>
  </si>
  <si>
    <t>12.plist</t>
  </si>
  <si>
    <t>主线战斗17</t>
    <rPh sb="0" eb="1">
      <t>zhu'xian</t>
    </rPh>
    <rPh sb="2" eb="3">
      <t>zhan'd</t>
    </rPh>
    <phoneticPr fontId="3" type="noConversion"/>
  </si>
  <si>
    <t>fstage14</t>
  </si>
  <si>
    <t>13.plist</t>
  </si>
  <si>
    <t>主线战斗18</t>
    <rPh sb="0" eb="1">
      <t>zhu'xian</t>
    </rPh>
    <rPh sb="2" eb="3">
      <t>zhan'd</t>
    </rPh>
    <phoneticPr fontId="3" type="noConversion"/>
  </si>
  <si>
    <t>fstage15</t>
  </si>
  <si>
    <t>14.plist</t>
  </si>
  <si>
    <t>主线战斗19</t>
    <rPh sb="0" eb="1">
      <t>zhu'xian</t>
    </rPh>
    <rPh sb="2" eb="3">
      <t>zhan'd</t>
    </rPh>
    <phoneticPr fontId="3" type="noConversion"/>
  </si>
  <si>
    <t>fstage16</t>
  </si>
  <si>
    <t>15.plist</t>
  </si>
  <si>
    <t>主线战斗20</t>
    <rPh sb="0" eb="1">
      <t>zhu'xian</t>
    </rPh>
    <rPh sb="2" eb="3">
      <t>zhan'd</t>
    </rPh>
    <phoneticPr fontId="3" type="noConversion"/>
  </si>
  <si>
    <t>fstage17</t>
  </si>
  <si>
    <t>16.plist</t>
  </si>
  <si>
    <t>主线战斗21</t>
    <rPh sb="0" eb="1">
      <t>zhu'xian</t>
    </rPh>
    <rPh sb="2" eb="3">
      <t>zhan'd</t>
    </rPh>
    <phoneticPr fontId="3" type="noConversion"/>
  </si>
  <si>
    <t>fstage18</t>
  </si>
  <si>
    <t>17.plist</t>
  </si>
  <si>
    <t>主线战斗22</t>
    <rPh sb="0" eb="1">
      <t>zhu'xian</t>
    </rPh>
    <rPh sb="2" eb="3">
      <t>zhan'd</t>
    </rPh>
    <phoneticPr fontId="3" type="noConversion"/>
  </si>
  <si>
    <t>fstage19</t>
  </si>
  <si>
    <t>18.plist</t>
  </si>
  <si>
    <t>主线战斗23</t>
    <rPh sb="0" eb="1">
      <t>zhu'xian</t>
    </rPh>
    <rPh sb="2" eb="3">
      <t>zhan'd</t>
    </rPh>
    <phoneticPr fontId="3" type="noConversion"/>
  </si>
  <si>
    <t>fstage20</t>
  </si>
  <si>
    <t>19.plist</t>
  </si>
  <si>
    <t>主线战斗24</t>
    <rPh sb="0" eb="1">
      <t>zhu'xian</t>
    </rPh>
    <rPh sb="2" eb="3">
      <t>zhan'd</t>
    </rPh>
    <phoneticPr fontId="3" type="noConversion"/>
  </si>
  <si>
    <t>fstage21</t>
  </si>
  <si>
    <t>20.plist</t>
  </si>
  <si>
    <t>主线战斗25</t>
    <rPh sb="0" eb="1">
      <t>zhu'xian</t>
    </rPh>
    <rPh sb="2" eb="3">
      <t>zhan'd</t>
    </rPh>
    <phoneticPr fontId="3" type="noConversion"/>
  </si>
  <si>
    <t>fstage22</t>
  </si>
  <si>
    <t>21.plist</t>
  </si>
  <si>
    <t>主线战斗26</t>
    <rPh sb="0" eb="1">
      <t>zhu'xian</t>
    </rPh>
    <rPh sb="2" eb="3">
      <t>zhan'd</t>
    </rPh>
    <phoneticPr fontId="3" type="noConversion"/>
  </si>
  <si>
    <t>fstage23</t>
  </si>
  <si>
    <t>22.plist</t>
  </si>
  <si>
    <t>主线战斗27</t>
    <rPh sb="0" eb="1">
      <t>zhu'xian</t>
    </rPh>
    <rPh sb="2" eb="3">
      <t>zhan'd</t>
    </rPh>
    <phoneticPr fontId="3" type="noConversion"/>
  </si>
  <si>
    <t>fstage24</t>
  </si>
  <si>
    <t>23.plist</t>
  </si>
  <si>
    <t>主线战斗28</t>
    <rPh sb="0" eb="1">
      <t>zhu'xian</t>
    </rPh>
    <rPh sb="2" eb="3">
      <t>zhan'd</t>
    </rPh>
    <phoneticPr fontId="3" type="noConversion"/>
  </si>
  <si>
    <t>fstage25</t>
  </si>
  <si>
    <t>24.plist</t>
  </si>
  <si>
    <t>主线战斗29</t>
    <rPh sb="0" eb="1">
      <t>zhu'xian</t>
    </rPh>
    <rPh sb="2" eb="3">
      <t>zhan'd</t>
    </rPh>
    <phoneticPr fontId="3" type="noConversion"/>
  </si>
  <si>
    <t>fstage26</t>
  </si>
  <si>
    <t>25.plist</t>
  </si>
  <si>
    <t>主线战斗30</t>
    <rPh sb="0" eb="1">
      <t>zhu'xian</t>
    </rPh>
    <rPh sb="2" eb="3">
      <t>zhan'd</t>
    </rPh>
    <phoneticPr fontId="3" type="noConversion"/>
  </si>
  <si>
    <t>fstage27</t>
  </si>
  <si>
    <t>26.plist</t>
  </si>
  <si>
    <t>主线战斗31</t>
    <rPh sb="0" eb="1">
      <t>zhu'xian</t>
    </rPh>
    <rPh sb="2" eb="3">
      <t>zhan'd</t>
    </rPh>
    <phoneticPr fontId="3" type="noConversion"/>
  </si>
  <si>
    <t>fstage28</t>
  </si>
  <si>
    <t>27.plist</t>
  </si>
  <si>
    <t>主线战斗32</t>
    <rPh sb="0" eb="1">
      <t>zhu'xian</t>
    </rPh>
    <rPh sb="2" eb="3">
      <t>zhan'd</t>
    </rPh>
    <phoneticPr fontId="3" type="noConversion"/>
  </si>
  <si>
    <t>fstage29</t>
  </si>
  <si>
    <t>28.plist</t>
  </si>
  <si>
    <t>主线战斗33</t>
    <rPh sb="0" eb="1">
      <t>zhu'xian</t>
    </rPh>
    <rPh sb="2" eb="3">
      <t>zhan'd</t>
    </rPh>
    <phoneticPr fontId="3" type="noConversion"/>
  </si>
  <si>
    <t>fstage30</t>
  </si>
  <si>
    <t>29.plist</t>
  </si>
  <si>
    <t>主线战斗34</t>
    <rPh sb="0" eb="1">
      <t>zhu'xian</t>
    </rPh>
    <rPh sb="2" eb="3">
      <t>zhan'd</t>
    </rPh>
    <phoneticPr fontId="3" type="noConversion"/>
  </si>
  <si>
    <t>fstage31</t>
  </si>
  <si>
    <t>30.plist</t>
  </si>
  <si>
    <t>主线战斗35</t>
    <rPh sb="0" eb="1">
      <t>zhu'xian</t>
    </rPh>
    <rPh sb="2" eb="3">
      <t>zhan'd</t>
    </rPh>
    <phoneticPr fontId="3" type="noConversion"/>
  </si>
  <si>
    <t>fstage32</t>
  </si>
  <si>
    <t>31.plist</t>
  </si>
  <si>
    <t>主线战斗36</t>
    <rPh sb="0" eb="1">
      <t>zhu'xian</t>
    </rPh>
    <rPh sb="2" eb="3">
      <t>zhan'd</t>
    </rPh>
    <phoneticPr fontId="3" type="noConversion"/>
  </si>
  <si>
    <t>fstage33</t>
  </si>
  <si>
    <t>32.plist</t>
  </si>
  <si>
    <t>主线战斗37</t>
    <rPh sb="0" eb="1">
      <t>zhu'xian</t>
    </rPh>
    <rPh sb="2" eb="3">
      <t>zhan'd</t>
    </rPh>
    <phoneticPr fontId="3" type="noConversion"/>
  </si>
  <si>
    <t>fstage34</t>
  </si>
  <si>
    <t>33.plist</t>
  </si>
  <si>
    <t>主线战斗38</t>
    <rPh sb="0" eb="1">
      <t>zhu'xian</t>
    </rPh>
    <rPh sb="2" eb="3">
      <t>zhan'd</t>
    </rPh>
    <phoneticPr fontId="3" type="noConversion"/>
  </si>
  <si>
    <t>fstage35</t>
  </si>
  <si>
    <t>34.plist</t>
  </si>
  <si>
    <t>主线战斗39</t>
    <rPh sb="0" eb="1">
      <t>zhu'xian</t>
    </rPh>
    <rPh sb="2" eb="3">
      <t>zhan'd</t>
    </rPh>
    <phoneticPr fontId="3" type="noConversion"/>
  </si>
  <si>
    <t>fstage36</t>
  </si>
  <si>
    <t>35.plist</t>
  </si>
  <si>
    <t>主线战斗40</t>
    <rPh sb="0" eb="1">
      <t>zhu'xian</t>
    </rPh>
    <rPh sb="2" eb="3">
      <t>zhan'd</t>
    </rPh>
    <phoneticPr fontId="3" type="noConversion"/>
  </si>
  <si>
    <t>fstage37</t>
  </si>
  <si>
    <t>36.plist</t>
  </si>
  <si>
    <t>主线战斗41</t>
    <rPh sb="0" eb="1">
      <t>zhu'xian</t>
    </rPh>
    <rPh sb="2" eb="3">
      <t>zhan'd</t>
    </rPh>
    <phoneticPr fontId="3" type="noConversion"/>
  </si>
  <si>
    <t>fstage38</t>
  </si>
  <si>
    <t>37.plist</t>
  </si>
  <si>
    <t>主线战斗42</t>
    <rPh sb="0" eb="1">
      <t>zhu'xian</t>
    </rPh>
    <rPh sb="2" eb="3">
      <t>zhan'd</t>
    </rPh>
    <phoneticPr fontId="3" type="noConversion"/>
  </si>
  <si>
    <t>fstage39</t>
  </si>
  <si>
    <t>38.plist</t>
  </si>
  <si>
    <t>主线战斗43</t>
    <rPh sb="0" eb="1">
      <t>zhu'xian</t>
    </rPh>
    <rPh sb="2" eb="3">
      <t>zhan'd</t>
    </rPh>
    <phoneticPr fontId="3" type="noConversion"/>
  </si>
  <si>
    <t>fstage40</t>
  </si>
  <si>
    <t>39.plist</t>
  </si>
  <si>
    <t>主线战斗44</t>
    <rPh sb="0" eb="1">
      <t>zhu'xian</t>
    </rPh>
    <rPh sb="2" eb="3">
      <t>zhan'd</t>
    </rPh>
    <phoneticPr fontId="3" type="noConversion"/>
  </si>
  <si>
    <t>fstage41</t>
  </si>
  <si>
    <t>40.plist</t>
  </si>
  <si>
    <t>主线战斗45</t>
    <rPh sb="0" eb="1">
      <t>zhu'xian</t>
    </rPh>
    <rPh sb="2" eb="3">
      <t>zhan'd</t>
    </rPh>
    <phoneticPr fontId="3" type="noConversion"/>
  </si>
  <si>
    <t>fstage42</t>
  </si>
  <si>
    <t>41.plist</t>
  </si>
  <si>
    <t>主线战斗46</t>
    <rPh sb="0" eb="1">
      <t>zhu'xian</t>
    </rPh>
    <rPh sb="2" eb="3">
      <t>zhan'd</t>
    </rPh>
    <phoneticPr fontId="3" type="noConversion"/>
  </si>
  <si>
    <t>fstage43</t>
  </si>
  <si>
    <t>42.plist</t>
  </si>
  <si>
    <t>主线战斗47</t>
    <rPh sb="0" eb="1">
      <t>zhu'xian</t>
    </rPh>
    <rPh sb="2" eb="3">
      <t>zhan'd</t>
    </rPh>
    <phoneticPr fontId="3" type="noConversion"/>
  </si>
  <si>
    <t>fstage44</t>
  </si>
  <si>
    <t>43.plist</t>
  </si>
  <si>
    <t>主线战斗48</t>
    <rPh sb="0" eb="1">
      <t>zhu'xian</t>
    </rPh>
    <rPh sb="2" eb="3">
      <t>zhan'd</t>
    </rPh>
    <phoneticPr fontId="3" type="noConversion"/>
  </si>
  <si>
    <t>fstage45</t>
  </si>
  <si>
    <t>44.plist</t>
  </si>
  <si>
    <t>主线战斗49</t>
    <rPh sb="0" eb="1">
      <t>zhu'xian</t>
    </rPh>
    <rPh sb="2" eb="3">
      <t>zhan'd</t>
    </rPh>
    <phoneticPr fontId="3" type="noConversion"/>
  </si>
  <si>
    <t>fstage46</t>
  </si>
  <si>
    <t>45.plist</t>
  </si>
  <si>
    <t>主线战斗50</t>
    <rPh sb="0" eb="1">
      <t>zhu'xian</t>
    </rPh>
    <rPh sb="2" eb="3">
      <t>zhan'd</t>
    </rPh>
    <phoneticPr fontId="3" type="noConversion"/>
  </si>
  <si>
    <t>fstage47</t>
  </si>
  <si>
    <t>46.plist</t>
  </si>
  <si>
    <t>主线战斗51</t>
    <rPh sb="0" eb="1">
      <t>zhu'xian</t>
    </rPh>
    <rPh sb="2" eb="3">
      <t>zhan'd</t>
    </rPh>
    <phoneticPr fontId="3" type="noConversion"/>
  </si>
  <si>
    <t>fstage48</t>
  </si>
  <si>
    <t>47.plist</t>
  </si>
  <si>
    <t>主线战斗52</t>
    <rPh sb="0" eb="1">
      <t>zhu'xian</t>
    </rPh>
    <rPh sb="2" eb="3">
      <t>zhan'd</t>
    </rPh>
    <phoneticPr fontId="3" type="noConversion"/>
  </si>
  <si>
    <t>fstage49</t>
  </si>
  <si>
    <t>48.plist</t>
  </si>
  <si>
    <t>主线战斗53</t>
    <rPh sb="0" eb="1">
      <t>zhu'xian</t>
    </rPh>
    <rPh sb="2" eb="3">
      <t>zhan'd</t>
    </rPh>
    <phoneticPr fontId="3" type="noConversion"/>
  </si>
  <si>
    <t>fstage50</t>
  </si>
  <si>
    <t>49.plist</t>
  </si>
  <si>
    <t>主线战斗54</t>
    <rPh sb="0" eb="1">
      <t>zhu'xian</t>
    </rPh>
    <rPh sb="2" eb="3">
      <t>zhan'd</t>
    </rPh>
    <phoneticPr fontId="3" type="noConversion"/>
  </si>
  <si>
    <t>fstage51</t>
  </si>
  <si>
    <t>50.plist</t>
  </si>
  <si>
    <t>主线战斗55</t>
    <rPh sb="0" eb="1">
      <t>zhu'xian</t>
    </rPh>
    <rPh sb="2" eb="3">
      <t>zhan'd</t>
    </rPh>
    <phoneticPr fontId="3" type="noConversion"/>
  </si>
  <si>
    <t>fstage52</t>
  </si>
  <si>
    <t>51.plist</t>
  </si>
  <si>
    <t>主线战斗56</t>
    <rPh sb="0" eb="1">
      <t>zhu'xian</t>
    </rPh>
    <rPh sb="2" eb="3">
      <t>zhan'd</t>
    </rPh>
    <phoneticPr fontId="3" type="noConversion"/>
  </si>
  <si>
    <t>fstage53</t>
  </si>
  <si>
    <t>52.plist</t>
  </si>
  <si>
    <t>主线战斗57</t>
    <rPh sb="0" eb="1">
      <t>zhu'xian</t>
    </rPh>
    <rPh sb="2" eb="3">
      <t>zhan'd</t>
    </rPh>
    <phoneticPr fontId="3" type="noConversion"/>
  </si>
  <si>
    <t>fstage54</t>
  </si>
  <si>
    <t>53.plist</t>
  </si>
  <si>
    <t>主线战斗58</t>
    <rPh sb="0" eb="1">
      <t>zhu'xian</t>
    </rPh>
    <rPh sb="2" eb="3">
      <t>zhan'd</t>
    </rPh>
    <phoneticPr fontId="3" type="noConversion"/>
  </si>
  <si>
    <t>fstage55</t>
  </si>
  <si>
    <t>54.plist</t>
  </si>
  <si>
    <t>主线战斗59</t>
    <rPh sb="0" eb="1">
      <t>zhu'xian</t>
    </rPh>
    <rPh sb="2" eb="3">
      <t>zhan'd</t>
    </rPh>
    <phoneticPr fontId="3" type="noConversion"/>
  </si>
  <si>
    <t>fstage56</t>
  </si>
  <si>
    <t>55.plist</t>
  </si>
  <si>
    <t>主线战斗60</t>
    <rPh sb="0" eb="1">
      <t>zhu'xian</t>
    </rPh>
    <rPh sb="2" eb="3">
      <t>zhan'd</t>
    </rPh>
    <phoneticPr fontId="3" type="noConversion"/>
  </si>
  <si>
    <t>fstage57</t>
  </si>
  <si>
    <t>56.plist</t>
  </si>
  <si>
    <t>主线战斗61</t>
    <rPh sb="0" eb="1">
      <t>zhu'xian</t>
    </rPh>
    <rPh sb="2" eb="3">
      <t>zhan'd</t>
    </rPh>
    <phoneticPr fontId="3" type="noConversion"/>
  </si>
  <si>
    <t>fstage58</t>
  </si>
  <si>
    <t>57.plist</t>
  </si>
  <si>
    <t>主线战斗62</t>
    <rPh sb="0" eb="1">
      <t>zhu'xian</t>
    </rPh>
    <rPh sb="2" eb="3">
      <t>zhan'd</t>
    </rPh>
    <phoneticPr fontId="3" type="noConversion"/>
  </si>
  <si>
    <t>fstage59</t>
  </si>
  <si>
    <t>58.plist</t>
  </si>
  <si>
    <t>主线战斗63</t>
    <rPh sb="0" eb="1">
      <t>zhu'xian</t>
    </rPh>
    <rPh sb="2" eb="3">
      <t>zhan'd</t>
    </rPh>
    <phoneticPr fontId="3" type="noConversion"/>
  </si>
  <si>
    <t>fstage60</t>
  </si>
  <si>
    <t>59.plist</t>
  </si>
  <si>
    <t>主线战斗64</t>
    <rPh sb="0" eb="1">
      <t>zhu'xian</t>
    </rPh>
    <rPh sb="2" eb="3">
      <t>zhan'd</t>
    </rPh>
    <phoneticPr fontId="3" type="noConversion"/>
  </si>
  <si>
    <t>fstage61</t>
  </si>
  <si>
    <t>60.plist</t>
  </si>
  <si>
    <t>主线战斗65</t>
    <rPh sb="0" eb="1">
      <t>zhu'xian</t>
    </rPh>
    <rPh sb="2" eb="3">
      <t>zhan'd</t>
    </rPh>
    <phoneticPr fontId="3" type="noConversion"/>
  </si>
  <si>
    <t>fstage62</t>
  </si>
  <si>
    <t>61.plist</t>
  </si>
  <si>
    <t>主线战斗66</t>
    <rPh sb="0" eb="1">
      <t>zhu'xian</t>
    </rPh>
    <rPh sb="2" eb="3">
      <t>zhan'd</t>
    </rPh>
    <phoneticPr fontId="3" type="noConversion"/>
  </si>
  <si>
    <t>fstage63</t>
  </si>
  <si>
    <t>62.plist</t>
  </si>
  <si>
    <t>主线战斗67</t>
    <rPh sb="0" eb="1">
      <t>zhu'xian</t>
    </rPh>
    <rPh sb="2" eb="3">
      <t>zhan'd</t>
    </rPh>
    <phoneticPr fontId="3" type="noConversion"/>
  </si>
  <si>
    <t>fstage64</t>
  </si>
  <si>
    <t>63.plist</t>
  </si>
  <si>
    <t>主线战斗68</t>
    <rPh sb="0" eb="1">
      <t>zhu'xian</t>
    </rPh>
    <rPh sb="2" eb="3">
      <t>zhan'd</t>
    </rPh>
    <phoneticPr fontId="3" type="noConversion"/>
  </si>
  <si>
    <t>fstage65</t>
  </si>
  <si>
    <t>64.plist</t>
  </si>
  <si>
    <t>主线战斗69</t>
    <rPh sb="0" eb="1">
      <t>zhu'xian</t>
    </rPh>
    <rPh sb="2" eb="3">
      <t>zhan'd</t>
    </rPh>
    <phoneticPr fontId="3" type="noConversion"/>
  </si>
  <si>
    <t>fstage66</t>
  </si>
  <si>
    <t>65.plist</t>
  </si>
  <si>
    <t>主线战斗70</t>
    <rPh sb="0" eb="1">
      <t>zhu'xian</t>
    </rPh>
    <rPh sb="2" eb="3">
      <t>zhan'd</t>
    </rPh>
    <phoneticPr fontId="3" type="noConversion"/>
  </si>
  <si>
    <t>fstage67</t>
  </si>
  <si>
    <t>66.plist</t>
  </si>
  <si>
    <t>主线战斗71</t>
    <rPh sb="0" eb="1">
      <t>zhu'xian</t>
    </rPh>
    <rPh sb="2" eb="3">
      <t>zhan'd</t>
    </rPh>
    <phoneticPr fontId="3" type="noConversion"/>
  </si>
  <si>
    <t>fstage68</t>
  </si>
  <si>
    <t>67.plist</t>
  </si>
  <si>
    <t>主线战斗72</t>
    <rPh sb="0" eb="1">
      <t>zhu'xian</t>
    </rPh>
    <rPh sb="2" eb="3">
      <t>zhan'd</t>
    </rPh>
    <phoneticPr fontId="3" type="noConversion"/>
  </si>
  <si>
    <t>fstage69</t>
  </si>
  <si>
    <t>68.plist</t>
  </si>
  <si>
    <t>主线战斗73</t>
    <rPh sb="0" eb="1">
      <t>zhu'xian</t>
    </rPh>
    <rPh sb="2" eb="3">
      <t>zhan'd</t>
    </rPh>
    <phoneticPr fontId="3" type="noConversion"/>
  </si>
  <si>
    <t>fstage70</t>
  </si>
  <si>
    <t>69.plist</t>
  </si>
  <si>
    <t>主线战斗74</t>
    <rPh sb="0" eb="1">
      <t>zhu'xian</t>
    </rPh>
    <rPh sb="2" eb="3">
      <t>zhan'd</t>
    </rPh>
    <phoneticPr fontId="3" type="noConversion"/>
  </si>
  <si>
    <t>fstage71</t>
  </si>
  <si>
    <t>70.plist</t>
  </si>
  <si>
    <t>主线战斗75</t>
    <rPh sb="0" eb="1">
      <t>zhu'xian</t>
    </rPh>
    <rPh sb="2" eb="3">
      <t>zhan'd</t>
    </rPh>
    <phoneticPr fontId="3" type="noConversion"/>
  </si>
  <si>
    <t>fstage72</t>
  </si>
  <si>
    <t>71.plist</t>
  </si>
  <si>
    <t>主线战斗76</t>
    <rPh sb="0" eb="1">
      <t>zhu'xian</t>
    </rPh>
    <rPh sb="2" eb="3">
      <t>zhan'd</t>
    </rPh>
    <phoneticPr fontId="3" type="noConversion"/>
  </si>
  <si>
    <t>fstage73</t>
  </si>
  <si>
    <t>72.plist</t>
  </si>
  <si>
    <t>主线战斗77</t>
    <rPh sb="0" eb="1">
      <t>zhu'xian</t>
    </rPh>
    <rPh sb="2" eb="3">
      <t>zhan'd</t>
    </rPh>
    <phoneticPr fontId="3" type="noConversion"/>
  </si>
  <si>
    <t>fstage74</t>
  </si>
  <si>
    <t>73.plist</t>
  </si>
  <si>
    <t>主线战斗78</t>
    <rPh sb="0" eb="1">
      <t>zhu'xian</t>
    </rPh>
    <rPh sb="2" eb="3">
      <t>zhan'd</t>
    </rPh>
    <phoneticPr fontId="3" type="noConversion"/>
  </si>
  <si>
    <t>fstage75</t>
  </si>
  <si>
    <t>74.plist</t>
  </si>
  <si>
    <t>主线战斗79</t>
    <rPh sb="0" eb="1">
      <t>zhu'xian</t>
    </rPh>
    <rPh sb="2" eb="3">
      <t>zhan'd</t>
    </rPh>
    <phoneticPr fontId="3" type="noConversion"/>
  </si>
  <si>
    <t>fstage76</t>
  </si>
  <si>
    <t>75.plist</t>
  </si>
  <si>
    <t>主线战斗80</t>
    <rPh sb="0" eb="1">
      <t>zhu'xian</t>
    </rPh>
    <rPh sb="2" eb="3">
      <t>zhan'd</t>
    </rPh>
    <phoneticPr fontId="3" type="noConversion"/>
  </si>
  <si>
    <t>fstage77</t>
  </si>
  <si>
    <t>76.plist</t>
  </si>
  <si>
    <t>主线战斗81</t>
    <rPh sb="0" eb="1">
      <t>zhu'xian</t>
    </rPh>
    <rPh sb="2" eb="3">
      <t>zhan'd</t>
    </rPh>
    <phoneticPr fontId="3" type="noConversion"/>
  </si>
  <si>
    <t>fstage78</t>
  </si>
  <si>
    <t>77.plist</t>
  </si>
  <si>
    <t>主线战斗82</t>
    <rPh sb="0" eb="1">
      <t>zhu'xian</t>
    </rPh>
    <rPh sb="2" eb="3">
      <t>zhan'd</t>
    </rPh>
    <phoneticPr fontId="3" type="noConversion"/>
  </si>
  <si>
    <t>fstage79</t>
  </si>
  <si>
    <t>78.plist</t>
  </si>
  <si>
    <t>主线战斗83</t>
    <rPh sb="0" eb="1">
      <t>zhu'xian</t>
    </rPh>
    <rPh sb="2" eb="3">
      <t>zhan'd</t>
    </rPh>
    <phoneticPr fontId="3" type="noConversion"/>
  </si>
  <si>
    <t>fstage80</t>
  </si>
  <si>
    <t>79.plist</t>
  </si>
  <si>
    <t>主线战斗84</t>
    <rPh sb="0" eb="1">
      <t>zhu'xian</t>
    </rPh>
    <rPh sb="2" eb="3">
      <t>zhan'd</t>
    </rPh>
    <phoneticPr fontId="3" type="noConversion"/>
  </si>
  <si>
    <t>fstage81</t>
  </si>
  <si>
    <t>80.plist</t>
  </si>
  <si>
    <t>主线战斗85</t>
    <rPh sb="0" eb="1">
      <t>zhu'xian</t>
    </rPh>
    <rPh sb="2" eb="3">
      <t>zhan'd</t>
    </rPh>
    <phoneticPr fontId="3" type="noConversion"/>
  </si>
  <si>
    <t>fstage82</t>
  </si>
  <si>
    <t>81.plist</t>
  </si>
  <si>
    <t>主线战斗86</t>
    <rPh sb="0" eb="1">
      <t>zhu'xian</t>
    </rPh>
    <rPh sb="2" eb="3">
      <t>zhan'd</t>
    </rPh>
    <phoneticPr fontId="3" type="noConversion"/>
  </si>
  <si>
    <t>fstage83</t>
  </si>
  <si>
    <t>82.plist</t>
  </si>
  <si>
    <t>主线战斗87</t>
    <rPh sb="0" eb="1">
      <t>zhu'xian</t>
    </rPh>
    <rPh sb="2" eb="3">
      <t>zhan'd</t>
    </rPh>
    <phoneticPr fontId="3" type="noConversion"/>
  </si>
  <si>
    <t>fstage84</t>
  </si>
  <si>
    <t>83.plist</t>
  </si>
  <si>
    <t>主线战斗88</t>
    <rPh sb="0" eb="1">
      <t>zhu'xian</t>
    </rPh>
    <rPh sb="2" eb="3">
      <t>zhan'd</t>
    </rPh>
    <phoneticPr fontId="3" type="noConversion"/>
  </si>
  <si>
    <t>fstage85</t>
  </si>
  <si>
    <t>84.plist</t>
  </si>
  <si>
    <t>主线战斗89</t>
    <rPh sb="0" eb="1">
      <t>zhu'xian</t>
    </rPh>
    <rPh sb="2" eb="3">
      <t>zhan'd</t>
    </rPh>
    <phoneticPr fontId="3" type="noConversion"/>
  </si>
  <si>
    <t>fstage86</t>
  </si>
  <si>
    <t>85.plist</t>
  </si>
  <si>
    <t>主线战斗90</t>
    <rPh sb="0" eb="1">
      <t>zhu'xian</t>
    </rPh>
    <rPh sb="2" eb="3">
      <t>zhan'd</t>
    </rPh>
    <phoneticPr fontId="3" type="noConversion"/>
  </si>
  <si>
    <t>fstage87</t>
  </si>
  <si>
    <t>86.plist</t>
  </si>
  <si>
    <t>主线战斗91</t>
    <rPh sb="0" eb="1">
      <t>zhu'xian</t>
    </rPh>
    <rPh sb="2" eb="3">
      <t>zhan'd</t>
    </rPh>
    <phoneticPr fontId="3" type="noConversion"/>
  </si>
  <si>
    <t>fstage88</t>
  </si>
  <si>
    <t>87.plist</t>
  </si>
  <si>
    <t>主线战斗92</t>
    <rPh sb="0" eb="1">
      <t>zhu'xian</t>
    </rPh>
    <rPh sb="2" eb="3">
      <t>zhan'd</t>
    </rPh>
    <phoneticPr fontId="3" type="noConversion"/>
  </si>
  <si>
    <t>fstage89</t>
  </si>
  <si>
    <t>88.plist</t>
  </si>
  <si>
    <t>主线战斗93</t>
    <rPh sb="0" eb="1">
      <t>zhu'xian</t>
    </rPh>
    <rPh sb="2" eb="3">
      <t>zhan'd</t>
    </rPh>
    <phoneticPr fontId="3" type="noConversion"/>
  </si>
  <si>
    <t>fstage90</t>
  </si>
  <si>
    <t>89.plist</t>
  </si>
  <si>
    <t>主线战斗94</t>
    <rPh sb="0" eb="1">
      <t>zhu'xian</t>
    </rPh>
    <rPh sb="2" eb="3">
      <t>zhan'd</t>
    </rPh>
    <phoneticPr fontId="3" type="noConversion"/>
  </si>
  <si>
    <t>fstage91</t>
  </si>
  <si>
    <t>90.plist</t>
  </si>
  <si>
    <t>主线战斗95</t>
    <rPh sb="0" eb="1">
      <t>zhu'xian</t>
    </rPh>
    <rPh sb="2" eb="3">
      <t>zhan'd</t>
    </rPh>
    <phoneticPr fontId="3" type="noConversion"/>
  </si>
  <si>
    <t>fstage92</t>
  </si>
  <si>
    <t>91.plist</t>
  </si>
  <si>
    <t>主线战斗96</t>
    <rPh sb="0" eb="1">
      <t>zhu'xian</t>
    </rPh>
    <rPh sb="2" eb="3">
      <t>zhan'd</t>
    </rPh>
    <phoneticPr fontId="3" type="noConversion"/>
  </si>
  <si>
    <t>fstage93</t>
  </si>
  <si>
    <t>92.plist</t>
  </si>
  <si>
    <t>主线战斗97</t>
    <rPh sb="0" eb="1">
      <t>zhu'xian</t>
    </rPh>
    <rPh sb="2" eb="3">
      <t>zhan'd</t>
    </rPh>
    <phoneticPr fontId="3" type="noConversion"/>
  </si>
  <si>
    <t>fstage94</t>
  </si>
  <si>
    <t>93.plist</t>
  </si>
  <si>
    <t>主线战斗98</t>
    <rPh sb="0" eb="1">
      <t>zhu'xian</t>
    </rPh>
    <rPh sb="2" eb="3">
      <t>zhan'd</t>
    </rPh>
    <phoneticPr fontId="3" type="noConversion"/>
  </si>
  <si>
    <t>fstage95</t>
  </si>
  <si>
    <t>94.plist</t>
  </si>
  <si>
    <t>主线战斗99</t>
    <rPh sb="0" eb="1">
      <t>zhu'xian</t>
    </rPh>
    <rPh sb="2" eb="3">
      <t>zhan'd</t>
    </rPh>
    <phoneticPr fontId="3" type="noConversion"/>
  </si>
  <si>
    <t>fstage96</t>
  </si>
  <si>
    <t>95.plist</t>
  </si>
  <si>
    <t>主线战斗100</t>
    <rPh sb="0" eb="1">
      <t>zhu'xian</t>
    </rPh>
    <rPh sb="2" eb="3">
      <t>zhan'd</t>
    </rPh>
    <phoneticPr fontId="3" type="noConversion"/>
  </si>
  <si>
    <t>fstage97</t>
  </si>
  <si>
    <t>96.plist</t>
  </si>
  <si>
    <t>小蘑菇</t>
    <rPh sb="0" eb="1">
      <t>xiao'mo'g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</si>
  <si>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</si>
  <si>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甲虫精</t>
    <rPh sb="0" eb="1">
      <t>jia'ch</t>
    </rPh>
    <rPh sb="2" eb="3">
      <t>jing</t>
    </rPh>
    <phoneticPr fontId="3" type="noConversion"/>
  </si>
  <si>
    <t>狂暴莉莉丝</t>
    <rPh sb="0" eb="1">
      <t>kaugn'b</t>
    </rPh>
    <rPh sb="2" eb="3">
      <t>li'l's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</si>
</sst>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36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tabSelected="1" workbookViewId="0">
      <selection activeCell="F8" sqref="F8"/>
    </sheetView>
  </sheetViews>
  <sheetFormatPr baseColWidth="10" defaultRowHeight="15" x14ac:dyDescent="0.15"/>
  <cols>
    <col min="5" max="6" width="15.5" bestFit="1" customWidth="1"/>
    <col min="7" max="8" width="10.83203125" style="6"/>
    <col min="9" max="9" width="11" bestFit="1" customWidth="1"/>
    <col min="21" max="21" width="15.5" bestFit="1" customWidth="1"/>
    <col min="22" max="22" width="13.1640625" customWidth="1"/>
    <col min="23" max="24" width="10.83203125" style="2"/>
    <col min="25" max="25" width="11" bestFit="1" customWidth="1"/>
    <col min="26" max="31" width="12.5" bestFit="1" customWidth="1"/>
    <col min="34" max="34" width="17.5" bestFit="1" customWidth="1"/>
  </cols>
  <sheetData>
    <row r="1" spans="1:25" x14ac:dyDescent="0.15">
      <c r="A1" t="s">
        <v>73</v>
      </c>
      <c r="B1" s="6">
        <v>0.25</v>
      </c>
      <c r="E1">
        <v>2</v>
      </c>
      <c r="F1">
        <v>3</v>
      </c>
      <c r="G1" s="2">
        <v>4</v>
      </c>
      <c r="H1" s="2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74</v>
      </c>
      <c r="B2" s="6">
        <v>0.05</v>
      </c>
      <c r="G2" s="2"/>
      <c r="H2" s="2"/>
    </row>
    <row r="3" spans="1:25" x14ac:dyDescent="0.15">
      <c r="D3" t="s">
        <v>76</v>
      </c>
      <c r="E3" t="s">
        <v>163</v>
      </c>
      <c r="F3" t="s">
        <v>162</v>
      </c>
      <c r="G3" s="2" t="s">
        <v>49</v>
      </c>
      <c r="H3" s="2" t="s">
        <v>50</v>
      </c>
      <c r="I3" t="s">
        <v>75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197</v>
      </c>
    </row>
    <row r="4" spans="1:25" x14ac:dyDescent="0.15">
      <c r="D4">
        <v>0</v>
      </c>
      <c r="E4" t="s">
        <v>83</v>
      </c>
      <c r="F4" t="s">
        <v>165</v>
      </c>
      <c r="G4" s="6">
        <v>100</v>
      </c>
      <c r="H4" s="6">
        <v>100</v>
      </c>
      <c r="I4" s="2">
        <v>160</v>
      </c>
      <c r="J4" s="6"/>
      <c r="K4" s="6"/>
      <c r="L4" s="6"/>
      <c r="M4" s="6"/>
      <c r="N4" s="6"/>
      <c r="O4" s="6"/>
      <c r="P4" t="s">
        <v>198</v>
      </c>
    </row>
    <row r="5" spans="1:25" x14ac:dyDescent="0.15">
      <c r="D5">
        <v>1</v>
      </c>
      <c r="E5" t="s">
        <v>159</v>
      </c>
      <c r="F5" t="s">
        <v>647</v>
      </c>
      <c r="G5" s="6">
        <v>100</v>
      </c>
      <c r="H5" s="6">
        <v>100</v>
      </c>
      <c r="I5">
        <f t="shared" ref="I5:I8" si="0">($I$4/(G5*$B$1-$H$4*$B$2))*($G$4*$B$1-H5*$B$2)</f>
        <v>160</v>
      </c>
      <c r="J5">
        <v>20000001</v>
      </c>
      <c r="K5" t="s">
        <v>190</v>
      </c>
      <c r="L5" t="s">
        <v>190</v>
      </c>
      <c r="M5" t="s">
        <v>190</v>
      </c>
      <c r="N5" t="s">
        <v>190</v>
      </c>
      <c r="O5" t="s">
        <v>190</v>
      </c>
      <c r="P5" t="s">
        <v>199</v>
      </c>
      <c r="Y5" s="2"/>
    </row>
    <row r="6" spans="1:25" x14ac:dyDescent="0.15">
      <c r="D6">
        <v>2</v>
      </c>
      <c r="E6" t="s">
        <v>153</v>
      </c>
      <c r="F6" t="s">
        <v>648</v>
      </c>
      <c r="G6" s="6">
        <v>150</v>
      </c>
      <c r="H6" s="6">
        <v>50</v>
      </c>
      <c r="I6">
        <f t="shared" si="0"/>
        <v>110.76923076923077</v>
      </c>
      <c r="J6">
        <v>20000002</v>
      </c>
      <c r="K6">
        <v>20000003</v>
      </c>
      <c r="L6" t="s">
        <v>190</v>
      </c>
      <c r="M6" t="s">
        <v>190</v>
      </c>
      <c r="N6" t="s">
        <v>190</v>
      </c>
      <c r="O6" t="s">
        <v>190</v>
      </c>
      <c r="P6" t="s">
        <v>200</v>
      </c>
      <c r="Y6" s="2"/>
    </row>
    <row r="7" spans="1:25" x14ac:dyDescent="0.15">
      <c r="D7">
        <v>3</v>
      </c>
      <c r="E7" t="s">
        <v>136</v>
      </c>
      <c r="F7" t="s">
        <v>649</v>
      </c>
      <c r="G7" s="6">
        <v>70</v>
      </c>
      <c r="H7" s="6">
        <v>100</v>
      </c>
      <c r="I7">
        <f t="shared" si="0"/>
        <v>256</v>
      </c>
      <c r="J7">
        <v>20000004</v>
      </c>
      <c r="K7" t="s">
        <v>190</v>
      </c>
      <c r="L7" t="s">
        <v>190</v>
      </c>
      <c r="M7">
        <v>200001</v>
      </c>
      <c r="N7" t="s">
        <v>190</v>
      </c>
      <c r="O7" t="s">
        <v>190</v>
      </c>
      <c r="P7" t="s">
        <v>201</v>
      </c>
      <c r="Y7" s="2"/>
    </row>
    <row r="8" spans="1:25" x14ac:dyDescent="0.15">
      <c r="D8">
        <v>4</v>
      </c>
      <c r="E8" t="s">
        <v>164</v>
      </c>
      <c r="F8" t="s">
        <v>650</v>
      </c>
      <c r="G8" s="6">
        <v>100</v>
      </c>
      <c r="H8" s="6">
        <v>100</v>
      </c>
      <c r="I8">
        <f t="shared" si="0"/>
        <v>160</v>
      </c>
      <c r="J8">
        <v>20000005</v>
      </c>
      <c r="K8" t="s">
        <v>190</v>
      </c>
      <c r="L8" t="s">
        <v>190</v>
      </c>
      <c r="M8">
        <v>200002</v>
      </c>
      <c r="N8" t="s">
        <v>190</v>
      </c>
      <c r="O8" t="s">
        <v>190</v>
      </c>
      <c r="P8" t="s">
        <v>202</v>
      </c>
      <c r="Y8" s="2"/>
    </row>
    <row r="9" spans="1:25" x14ac:dyDescent="0.15">
      <c r="D9">
        <v>5</v>
      </c>
      <c r="E9" t="s">
        <v>221</v>
      </c>
      <c r="F9" t="s">
        <v>221</v>
      </c>
      <c r="G9" s="6">
        <v>100</v>
      </c>
      <c r="H9" s="6">
        <v>100</v>
      </c>
      <c r="I9">
        <f t="shared" ref="I9" si="1">($I$4/(G9*$B$1-$H$4*$B$2))*($G$4*$B$1-H9*$B$2)</f>
        <v>160</v>
      </c>
      <c r="J9">
        <v>20000006</v>
      </c>
      <c r="K9" t="s">
        <v>190</v>
      </c>
      <c r="L9" t="s">
        <v>190</v>
      </c>
      <c r="M9" t="s">
        <v>190</v>
      </c>
      <c r="N9" t="s">
        <v>190</v>
      </c>
      <c r="O9" t="s">
        <v>190</v>
      </c>
      <c r="P9" t="s">
        <v>220</v>
      </c>
      <c r="Y9" s="2"/>
    </row>
    <row r="10" spans="1:25" s="2" customFormat="1" x14ac:dyDescent="0.15"/>
    <row r="11" spans="1:25" s="2" customFormat="1" x14ac:dyDescent="0.15"/>
    <row r="12" spans="1:25" s="2" customFormat="1" x14ac:dyDescent="0.15"/>
    <row r="13" spans="1:25" s="2" customFormat="1" x14ac:dyDescent="0.15"/>
    <row r="14" spans="1:25" s="2" customFormat="1" x14ac:dyDescent="0.15"/>
    <row r="15" spans="1:25" s="2" customFormat="1" x14ac:dyDescent="0.15"/>
    <row r="16" spans="1:25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25:25" s="2" customFormat="1" x14ac:dyDescent="0.15"/>
    <row r="34" spans="25:25" s="2" customFormat="1" x14ac:dyDescent="0.15"/>
    <row r="35" spans="25:25" s="2" customFormat="1" x14ac:dyDescent="0.15"/>
    <row r="36" spans="25:25" s="2" customFormat="1" x14ac:dyDescent="0.15"/>
    <row r="37" spans="25:25" s="2" customFormat="1" x14ac:dyDescent="0.15"/>
    <row r="38" spans="25:25" customFormat="1" x14ac:dyDescent="0.15">
      <c r="Y38" s="2"/>
    </row>
    <row r="39" spans="25:25" customFormat="1" x14ac:dyDescent="0.15">
      <c r="Y39" s="2"/>
    </row>
    <row r="40" spans="25:25" customFormat="1" x14ac:dyDescent="0.15">
      <c r="Y40" s="2"/>
    </row>
    <row r="41" spans="25:25" customFormat="1" x14ac:dyDescent="0.15">
      <c r="Y41" s="2"/>
    </row>
    <row r="42" spans="25:25" customFormat="1" x14ac:dyDescent="0.15">
      <c r="Y42" s="2"/>
    </row>
    <row r="43" spans="25:25" customFormat="1" x14ac:dyDescent="0.15">
      <c r="Y43" s="2"/>
    </row>
    <row r="44" spans="25:25" customFormat="1" x14ac:dyDescent="0.15">
      <c r="Y44" s="2"/>
    </row>
    <row r="45" spans="25:25" customFormat="1" x14ac:dyDescent="0.15">
      <c r="Y45" s="2"/>
    </row>
    <row r="46" spans="25:25" customFormat="1" x14ac:dyDescent="0.15">
      <c r="Y46" s="2"/>
    </row>
    <row r="47" spans="25:25" customFormat="1" x14ac:dyDescent="0.15">
      <c r="Y47" s="2"/>
    </row>
    <row r="48" spans="25:25" customFormat="1" x14ac:dyDescent="0.15">
      <c r="Y48" s="2"/>
    </row>
    <row r="49" spans="25:25" customFormat="1" x14ac:dyDescent="0.15">
      <c r="Y49" s="2"/>
    </row>
    <row r="50" spans="25:25" customFormat="1" x14ac:dyDescent="0.15">
      <c r="Y50" s="2"/>
    </row>
    <row r="51" spans="25:25" customFormat="1" x14ac:dyDescent="0.15">
      <c r="Y51" s="2"/>
    </row>
    <row r="52" spans="25:25" customFormat="1" x14ac:dyDescent="0.15">
      <c r="Y52" s="2"/>
    </row>
    <row r="53" spans="25:25" customFormat="1" x14ac:dyDescent="0.15">
      <c r="Y53" s="2"/>
    </row>
    <row r="54" spans="25:25" customFormat="1" x14ac:dyDescent="0.15">
      <c r="Y54" s="2"/>
    </row>
    <row r="55" spans="25:25" customFormat="1" x14ac:dyDescent="0.15">
      <c r="Y55" s="2"/>
    </row>
    <row r="56" spans="25:25" customFormat="1" x14ac:dyDescent="0.15">
      <c r="Y56" s="2"/>
    </row>
    <row r="57" spans="25:25" customFormat="1" x14ac:dyDescent="0.15">
      <c r="Y57" s="2"/>
    </row>
    <row r="58" spans="25:25" customFormat="1" x14ac:dyDescent="0.15">
      <c r="Y58" s="2"/>
    </row>
    <row r="59" spans="25:25" customFormat="1" x14ac:dyDescent="0.15">
      <c r="Y59" s="2"/>
    </row>
    <row r="60" spans="25:25" customFormat="1" x14ac:dyDescent="0.15">
      <c r="Y60" s="2"/>
    </row>
    <row r="61" spans="25:25" customFormat="1" x14ac:dyDescent="0.15">
      <c r="Y61" s="2"/>
    </row>
    <row r="62" spans="25:25" customFormat="1" x14ac:dyDescent="0.15">
      <c r="Y62" s="2"/>
    </row>
    <row r="63" spans="25:25" customFormat="1" x14ac:dyDescent="0.15">
      <c r="Y63" s="2"/>
    </row>
    <row r="64" spans="25:25" customFormat="1" x14ac:dyDescent="0.15">
      <c r="Y64" s="2"/>
    </row>
    <row r="65" spans="25:25" customFormat="1" x14ac:dyDescent="0.15">
      <c r="Y65" s="2"/>
    </row>
    <row r="66" spans="25:25" customFormat="1" x14ac:dyDescent="0.15">
      <c r="Y66" s="2"/>
    </row>
    <row r="67" spans="25:25" customFormat="1" x14ac:dyDescent="0.15">
      <c r="Y67" s="2"/>
    </row>
    <row r="68" spans="25:25" customFormat="1" x14ac:dyDescent="0.15">
      <c r="Y68" s="2"/>
    </row>
    <row r="69" spans="25:25" customFormat="1" x14ac:dyDescent="0.15">
      <c r="Y69" s="2"/>
    </row>
    <row r="70" spans="25:25" customFormat="1" x14ac:dyDescent="0.15">
      <c r="Y70" s="2"/>
    </row>
    <row r="71" spans="25:25" customFormat="1" x14ac:dyDescent="0.15">
      <c r="Y71" s="2"/>
    </row>
    <row r="72" spans="25:25" customFormat="1" x14ac:dyDescent="0.15">
      <c r="Y72" s="2"/>
    </row>
    <row r="73" spans="25:25" customFormat="1" x14ac:dyDescent="0.15">
      <c r="Y73" s="2"/>
    </row>
    <row r="74" spans="25:25" customFormat="1" x14ac:dyDescent="0.15">
      <c r="Y74" s="2"/>
    </row>
    <row r="75" spans="25:25" customFormat="1" x14ac:dyDescent="0.15">
      <c r="Y75" s="2"/>
    </row>
    <row r="76" spans="25:25" customFormat="1" x14ac:dyDescent="0.15">
      <c r="Y76" s="2"/>
    </row>
    <row r="77" spans="25:25" customFormat="1" x14ac:dyDescent="0.15">
      <c r="Y77" s="2"/>
    </row>
    <row r="78" spans="25:25" customFormat="1" x14ac:dyDescent="0.15">
      <c r="Y78" s="2"/>
    </row>
    <row r="79" spans="25:25" customFormat="1" x14ac:dyDescent="0.15">
      <c r="Y79" s="2"/>
    </row>
    <row r="80" spans="25:25" customFormat="1" x14ac:dyDescent="0.15">
      <c r="Y80" s="2"/>
    </row>
    <row r="81" spans="25:25" customFormat="1" x14ac:dyDescent="0.15">
      <c r="Y81" s="2"/>
    </row>
    <row r="82" spans="25:25" customFormat="1" x14ac:dyDescent="0.15">
      <c r="Y82" s="2"/>
    </row>
    <row r="83" spans="25:25" customFormat="1" x14ac:dyDescent="0.15">
      <c r="Y83" s="2"/>
    </row>
    <row r="84" spans="25:25" customFormat="1" x14ac:dyDescent="0.15">
      <c r="Y84" s="2"/>
    </row>
    <row r="85" spans="25:25" customFormat="1" x14ac:dyDescent="0.15">
      <c r="Y85" s="2"/>
    </row>
    <row r="86" spans="25:25" customFormat="1" x14ac:dyDescent="0.15">
      <c r="Y86" s="2"/>
    </row>
    <row r="87" spans="25:25" customFormat="1" x14ac:dyDescent="0.15">
      <c r="Y87" s="2"/>
    </row>
    <row r="88" spans="25:25" customFormat="1" x14ac:dyDescent="0.15">
      <c r="Y88" s="2"/>
    </row>
    <row r="89" spans="25:25" customFormat="1" x14ac:dyDescent="0.15">
      <c r="Y89" s="2"/>
    </row>
    <row r="90" spans="25:25" customFormat="1" x14ac:dyDescent="0.15">
      <c r="Y90" s="2"/>
    </row>
    <row r="91" spans="25:25" customFormat="1" x14ac:dyDescent="0.15">
      <c r="Y91" s="2"/>
    </row>
    <row r="92" spans="25:25" customFormat="1" x14ac:dyDescent="0.15">
      <c r="Y92" s="2"/>
    </row>
    <row r="93" spans="25:25" customFormat="1" x14ac:dyDescent="0.15">
      <c r="Y93" s="2"/>
    </row>
    <row r="94" spans="25:25" customFormat="1" x14ac:dyDescent="0.15">
      <c r="Y94" s="2"/>
    </row>
    <row r="95" spans="25:25" customFormat="1" x14ac:dyDescent="0.15">
      <c r="Y95" s="2"/>
    </row>
    <row r="96" spans="25:25" customFormat="1" x14ac:dyDescent="0.15">
      <c r="Y96" s="2"/>
    </row>
    <row r="97" spans="25:25" customFormat="1" x14ac:dyDescent="0.15">
      <c r="Y97" s="2"/>
    </row>
    <row r="98" spans="25:25" customFormat="1" x14ac:dyDescent="0.15">
      <c r="Y98" s="2"/>
    </row>
    <row r="99" spans="25:25" customFormat="1" x14ac:dyDescent="0.15">
      <c r="Y99" s="2"/>
    </row>
    <row r="100" spans="25:25" customFormat="1" x14ac:dyDescent="0.15">
      <c r="Y100" s="2"/>
    </row>
    <row r="101" spans="25:25" customFormat="1" x14ac:dyDescent="0.15">
      <c r="Y101" s="2"/>
    </row>
    <row r="102" spans="25:25" customFormat="1" x14ac:dyDescent="0.15">
      <c r="Y102" s="2"/>
    </row>
    <row r="103" spans="25:25" customFormat="1" x14ac:dyDescent="0.15">
      <c r="Y103" s="2"/>
    </row>
    <row r="104" spans="25:25" customFormat="1" x14ac:dyDescent="0.15">
      <c r="Y104" s="2"/>
    </row>
    <row r="105" spans="25:25" customFormat="1" x14ac:dyDescent="0.15">
      <c r="Y105" s="2"/>
    </row>
    <row r="106" spans="25:25" customFormat="1" x14ac:dyDescent="0.15">
      <c r="Y106" s="2"/>
    </row>
    <row r="107" spans="25:25" customFormat="1" x14ac:dyDescent="0.15">
      <c r="Y107" s="2"/>
    </row>
    <row r="108" spans="25:25" customFormat="1" x14ac:dyDescent="0.15">
      <c r="Y108" s="2"/>
    </row>
    <row r="109" spans="25:25" customFormat="1" x14ac:dyDescent="0.15">
      <c r="Y109" s="2"/>
    </row>
    <row r="110" spans="25:25" customFormat="1" x14ac:dyDescent="0.15">
      <c r="Y110" s="2"/>
    </row>
    <row r="111" spans="25:25" customFormat="1" x14ac:dyDescent="0.15">
      <c r="Y111" s="2"/>
    </row>
    <row r="112" spans="25:25" customFormat="1" x14ac:dyDescent="0.15">
      <c r="Y112" s="2"/>
    </row>
    <row r="113" spans="25:25" customFormat="1" x14ac:dyDescent="0.15">
      <c r="Y113" s="2"/>
    </row>
    <row r="114" spans="25:25" customFormat="1" x14ac:dyDescent="0.15">
      <c r="Y114" s="2"/>
    </row>
    <row r="115" spans="25:25" customFormat="1" x14ac:dyDescent="0.15">
      <c r="Y115" s="2"/>
    </row>
    <row r="116" spans="25:25" customFormat="1" x14ac:dyDescent="0.15">
      <c r="Y116" s="2"/>
    </row>
    <row r="117" spans="25:25" customFormat="1" x14ac:dyDescent="0.15">
      <c r="Y117" s="2"/>
    </row>
    <row r="118" spans="25:25" customFormat="1" x14ac:dyDescent="0.15">
      <c r="Y118" s="2"/>
    </row>
    <row r="119" spans="25:25" customFormat="1" x14ac:dyDescent="0.15">
      <c r="Y119" s="2"/>
    </row>
    <row r="120" spans="25:25" customFormat="1" x14ac:dyDescent="0.15">
      <c r="Y120" s="2"/>
    </row>
    <row r="121" spans="25:25" customFormat="1" x14ac:dyDescent="0.15">
      <c r="Y121" s="2"/>
    </row>
    <row r="122" spans="25:25" customFormat="1" x14ac:dyDescent="0.15">
      <c r="Y122" s="2"/>
    </row>
    <row r="123" spans="25:25" customFormat="1" x14ac:dyDescent="0.15">
      <c r="Y123" s="2"/>
    </row>
    <row r="124" spans="25:25" customFormat="1" x14ac:dyDescent="0.15">
      <c r="Y124" s="2"/>
    </row>
    <row r="125" spans="25:25" customFormat="1" x14ac:dyDescent="0.15">
      <c r="Y125" s="2"/>
    </row>
    <row r="126" spans="25:25" customFormat="1" x14ac:dyDescent="0.15">
      <c r="Y126" s="2"/>
    </row>
    <row r="127" spans="25:25" customFormat="1" x14ac:dyDescent="0.15">
      <c r="Y127" s="2"/>
    </row>
    <row r="128" spans="25:25" customFormat="1" x14ac:dyDescent="0.15">
      <c r="Y128" s="2"/>
    </row>
    <row r="129" spans="25:25" customFormat="1" x14ac:dyDescent="0.15">
      <c r="Y129" s="2"/>
    </row>
    <row r="130" spans="25:25" customFormat="1" x14ac:dyDescent="0.15">
      <c r="Y130" s="2"/>
    </row>
    <row r="131" spans="25:25" customFormat="1" x14ac:dyDescent="0.15">
      <c r="Y131" s="2"/>
    </row>
    <row r="132" spans="25:25" customFormat="1" x14ac:dyDescent="0.15">
      <c r="Y132" s="2"/>
    </row>
    <row r="133" spans="25:25" customFormat="1" x14ac:dyDescent="0.15">
      <c r="Y133" s="2"/>
    </row>
    <row r="134" spans="25:25" customFormat="1" x14ac:dyDescent="0.15">
      <c r="Y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workbookViewId="0">
      <selection activeCell="D28" sqref="D28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37.5" bestFit="1" customWidth="1"/>
    <col min="5" max="5" width="17.5" bestFit="1" customWidth="1"/>
    <col min="6" max="6" width="21.5" bestFit="1" customWidth="1"/>
  </cols>
  <sheetData>
    <row r="2" spans="3:3" x14ac:dyDescent="0.15">
      <c r="C2" t="s">
        <v>268</v>
      </c>
    </row>
    <row r="3" spans="3:3" x14ac:dyDescent="0.15">
      <c r="C3" t="s">
        <v>270</v>
      </c>
    </row>
    <row r="7" spans="3:3" x14ac:dyDescent="0.15">
      <c r="C7" t="s">
        <v>269</v>
      </c>
    </row>
    <row r="8" spans="3:3" x14ac:dyDescent="0.15">
      <c r="C8" t="s">
        <v>271</v>
      </c>
    </row>
    <row r="9" spans="3:3" x14ac:dyDescent="0.15">
      <c r="C9" t="s">
        <v>272</v>
      </c>
    </row>
    <row r="24" spans="2:5" x14ac:dyDescent="0.15">
      <c r="B24" t="s">
        <v>217</v>
      </c>
      <c r="C24" t="s">
        <v>218</v>
      </c>
      <c r="D24" t="s">
        <v>219</v>
      </c>
    </row>
    <row r="25" spans="2:5" x14ac:dyDescent="0.15">
      <c r="B25">
        <v>1</v>
      </c>
    </row>
    <row r="26" spans="2:5" x14ac:dyDescent="0.15">
      <c r="B26">
        <v>2</v>
      </c>
      <c r="C26" t="s">
        <v>273</v>
      </c>
      <c r="E26" t="s">
        <v>289</v>
      </c>
    </row>
    <row r="27" spans="2:5" x14ac:dyDescent="0.15">
      <c r="B27">
        <v>3</v>
      </c>
    </row>
    <row r="28" spans="2:5" x14ac:dyDescent="0.15">
      <c r="B28">
        <v>4</v>
      </c>
      <c r="E28" t="s">
        <v>290</v>
      </c>
    </row>
    <row r="29" spans="2:5" x14ac:dyDescent="0.15">
      <c r="B29">
        <v>5</v>
      </c>
      <c r="E29" t="s">
        <v>291</v>
      </c>
    </row>
    <row r="30" spans="2:5" x14ac:dyDescent="0.15">
      <c r="B30">
        <v>6</v>
      </c>
      <c r="E30" t="s">
        <v>292</v>
      </c>
    </row>
    <row r="31" spans="2:5" x14ac:dyDescent="0.15">
      <c r="B31">
        <v>7</v>
      </c>
      <c r="E31" t="s">
        <v>293</v>
      </c>
    </row>
    <row r="32" spans="2:5" x14ac:dyDescent="0.15">
      <c r="B32">
        <v>8</v>
      </c>
    </row>
    <row r="33" spans="2:5" x14ac:dyDescent="0.15">
      <c r="B33">
        <v>9</v>
      </c>
    </row>
    <row r="34" spans="2:5" x14ac:dyDescent="0.15">
      <c r="B34">
        <v>10</v>
      </c>
    </row>
    <row r="35" spans="2:5" x14ac:dyDescent="0.15">
      <c r="B35">
        <v>11</v>
      </c>
    </row>
    <row r="36" spans="2:5" x14ac:dyDescent="0.15">
      <c r="B36">
        <v>12</v>
      </c>
    </row>
    <row r="37" spans="2:5" x14ac:dyDescent="0.15">
      <c r="B37">
        <v>13</v>
      </c>
    </row>
    <row r="38" spans="2:5" x14ac:dyDescent="0.15">
      <c r="B38">
        <v>14</v>
      </c>
    </row>
    <row r="39" spans="2:5" x14ac:dyDescent="0.15">
      <c r="B39">
        <v>15</v>
      </c>
    </row>
    <row r="40" spans="2:5" x14ac:dyDescent="0.15">
      <c r="B40">
        <v>16</v>
      </c>
    </row>
    <row r="41" spans="2:5" x14ac:dyDescent="0.15">
      <c r="B41">
        <v>17</v>
      </c>
    </row>
    <row r="42" spans="2:5" x14ac:dyDescent="0.15">
      <c r="B42">
        <v>18</v>
      </c>
    </row>
    <row r="43" spans="2:5" x14ac:dyDescent="0.15">
      <c r="B43">
        <v>19</v>
      </c>
    </row>
    <row r="44" spans="2:5" x14ac:dyDescent="0.15">
      <c r="B44">
        <v>20</v>
      </c>
    </row>
    <row r="45" spans="2:5" x14ac:dyDescent="0.15">
      <c r="B45">
        <v>21</v>
      </c>
      <c r="C45" t="s">
        <v>274</v>
      </c>
      <c r="D45" t="s">
        <v>280</v>
      </c>
      <c r="E45" t="s">
        <v>294</v>
      </c>
    </row>
    <row r="46" spans="2:5" x14ac:dyDescent="0.15">
      <c r="B46">
        <v>22</v>
      </c>
      <c r="D46" t="s">
        <v>281</v>
      </c>
    </row>
    <row r="47" spans="2:5" x14ac:dyDescent="0.15">
      <c r="B47">
        <v>23</v>
      </c>
    </row>
    <row r="48" spans="2:5" x14ac:dyDescent="0.15">
      <c r="B48">
        <v>24</v>
      </c>
    </row>
    <row r="49" spans="2:6" x14ac:dyDescent="0.15">
      <c r="B49">
        <v>25</v>
      </c>
    </row>
    <row r="50" spans="2:6" x14ac:dyDescent="0.15">
      <c r="B50">
        <v>26</v>
      </c>
      <c r="C50" t="s">
        <v>276</v>
      </c>
      <c r="D50" t="s">
        <v>282</v>
      </c>
      <c r="E50" t="s">
        <v>295</v>
      </c>
      <c r="F50" t="s">
        <v>302</v>
      </c>
    </row>
    <row r="51" spans="2:6" x14ac:dyDescent="0.15">
      <c r="B51">
        <v>27</v>
      </c>
    </row>
    <row r="52" spans="2:6" x14ac:dyDescent="0.15">
      <c r="B52">
        <v>28</v>
      </c>
    </row>
    <row r="53" spans="2:6" x14ac:dyDescent="0.15">
      <c r="B53">
        <v>29</v>
      </c>
    </row>
    <row r="54" spans="2:6" x14ac:dyDescent="0.15">
      <c r="B54">
        <v>30</v>
      </c>
    </row>
    <row r="55" spans="2:6" x14ac:dyDescent="0.15">
      <c r="B55">
        <v>31</v>
      </c>
      <c r="C55" t="s">
        <v>275</v>
      </c>
      <c r="D55" t="s">
        <v>283</v>
      </c>
      <c r="E55" t="s">
        <v>296</v>
      </c>
    </row>
    <row r="56" spans="2:6" x14ac:dyDescent="0.15">
      <c r="B56">
        <v>32</v>
      </c>
    </row>
    <row r="57" spans="2:6" x14ac:dyDescent="0.15">
      <c r="B57">
        <v>33</v>
      </c>
    </row>
    <row r="58" spans="2:6" x14ac:dyDescent="0.15">
      <c r="B58">
        <v>34</v>
      </c>
    </row>
    <row r="59" spans="2:6" x14ac:dyDescent="0.15">
      <c r="B59">
        <v>35</v>
      </c>
    </row>
    <row r="60" spans="2:6" x14ac:dyDescent="0.15">
      <c r="B60">
        <v>36</v>
      </c>
      <c r="C60" t="s">
        <v>277</v>
      </c>
    </row>
    <row r="61" spans="2:6" x14ac:dyDescent="0.15">
      <c r="B61">
        <v>37</v>
      </c>
    </row>
    <row r="62" spans="2:6" x14ac:dyDescent="0.15">
      <c r="B62">
        <v>38</v>
      </c>
    </row>
    <row r="63" spans="2:6" x14ac:dyDescent="0.15">
      <c r="B63">
        <v>39</v>
      </c>
    </row>
    <row r="64" spans="2:6" x14ac:dyDescent="0.15">
      <c r="B64">
        <v>40</v>
      </c>
    </row>
    <row r="65" spans="2:5" x14ac:dyDescent="0.15">
      <c r="B65">
        <v>41</v>
      </c>
      <c r="C65" t="s">
        <v>286</v>
      </c>
      <c r="E65" t="s">
        <v>297</v>
      </c>
    </row>
    <row r="66" spans="2:5" x14ac:dyDescent="0.15">
      <c r="B66">
        <v>42</v>
      </c>
    </row>
    <row r="67" spans="2:5" x14ac:dyDescent="0.15">
      <c r="B67">
        <v>43</v>
      </c>
    </row>
    <row r="68" spans="2:5" x14ac:dyDescent="0.15">
      <c r="B68">
        <v>44</v>
      </c>
    </row>
    <row r="69" spans="2:5" x14ac:dyDescent="0.15">
      <c r="B69">
        <v>45</v>
      </c>
    </row>
    <row r="70" spans="2:5" x14ac:dyDescent="0.15">
      <c r="B70">
        <v>46</v>
      </c>
      <c r="C70" t="s">
        <v>278</v>
      </c>
      <c r="E70" t="s">
        <v>298</v>
      </c>
    </row>
    <row r="71" spans="2:5" x14ac:dyDescent="0.15">
      <c r="B71">
        <v>47</v>
      </c>
    </row>
    <row r="72" spans="2:5" x14ac:dyDescent="0.15">
      <c r="B72">
        <v>48</v>
      </c>
    </row>
    <row r="73" spans="2:5" x14ac:dyDescent="0.15">
      <c r="B73">
        <v>49</v>
      </c>
    </row>
    <row r="74" spans="2:5" x14ac:dyDescent="0.15">
      <c r="B74">
        <v>50</v>
      </c>
    </row>
    <row r="75" spans="2:5" x14ac:dyDescent="0.15">
      <c r="B75">
        <v>51</v>
      </c>
      <c r="C75" t="s">
        <v>279</v>
      </c>
      <c r="E75" t="s">
        <v>298</v>
      </c>
    </row>
    <row r="76" spans="2:5" x14ac:dyDescent="0.15">
      <c r="B76">
        <v>52</v>
      </c>
      <c r="E76" t="s">
        <v>299</v>
      </c>
    </row>
    <row r="77" spans="2:5" x14ac:dyDescent="0.15">
      <c r="B77">
        <v>53</v>
      </c>
    </row>
    <row r="78" spans="2:5" x14ac:dyDescent="0.15">
      <c r="B78">
        <v>54</v>
      </c>
    </row>
    <row r="79" spans="2:5" x14ac:dyDescent="0.15">
      <c r="B79">
        <v>55</v>
      </c>
    </row>
    <row r="80" spans="2:5" x14ac:dyDescent="0.15">
      <c r="B80">
        <v>56</v>
      </c>
      <c r="C80" t="s">
        <v>284</v>
      </c>
      <c r="D80" t="s">
        <v>285</v>
      </c>
      <c r="E80" t="s">
        <v>300</v>
      </c>
    </row>
    <row r="81" spans="2:5" x14ac:dyDescent="0.15">
      <c r="B81">
        <v>57</v>
      </c>
    </row>
    <row r="82" spans="2:5" x14ac:dyDescent="0.15">
      <c r="B82">
        <v>58</v>
      </c>
    </row>
    <row r="83" spans="2:5" x14ac:dyDescent="0.15">
      <c r="B83">
        <v>59</v>
      </c>
    </row>
    <row r="84" spans="2:5" x14ac:dyDescent="0.15">
      <c r="B84">
        <v>60</v>
      </c>
    </row>
    <row r="85" spans="2:5" x14ac:dyDescent="0.15">
      <c r="B85">
        <v>61</v>
      </c>
      <c r="C85" t="s">
        <v>287</v>
      </c>
      <c r="E85" t="s">
        <v>301</v>
      </c>
    </row>
    <row r="86" spans="2:5" x14ac:dyDescent="0.15">
      <c r="B86">
        <v>62</v>
      </c>
    </row>
    <row r="87" spans="2:5" x14ac:dyDescent="0.15">
      <c r="B87">
        <v>63</v>
      </c>
    </row>
    <row r="88" spans="2:5" x14ac:dyDescent="0.15">
      <c r="B88">
        <v>64</v>
      </c>
    </row>
    <row r="89" spans="2:5" x14ac:dyDescent="0.15">
      <c r="B89">
        <v>65</v>
      </c>
      <c r="C89" t="s">
        <v>288</v>
      </c>
      <c r="E89" t="s">
        <v>301</v>
      </c>
    </row>
    <row r="90" spans="2:5" x14ac:dyDescent="0.15">
      <c r="B90">
        <v>66</v>
      </c>
    </row>
    <row r="91" spans="2:5" x14ac:dyDescent="0.15">
      <c r="B91">
        <v>67</v>
      </c>
    </row>
    <row r="92" spans="2:5" x14ac:dyDescent="0.15">
      <c r="B92">
        <v>68</v>
      </c>
    </row>
    <row r="93" spans="2:5" x14ac:dyDescent="0.15">
      <c r="B93">
        <v>69</v>
      </c>
    </row>
    <row r="94" spans="2:5" x14ac:dyDescent="0.15">
      <c r="B94">
        <v>70</v>
      </c>
    </row>
    <row r="95" spans="2:5" x14ac:dyDescent="0.15">
      <c r="B95">
        <v>71</v>
      </c>
    </row>
    <row r="96" spans="2:5" x14ac:dyDescent="0.15">
      <c r="B96">
        <v>72</v>
      </c>
    </row>
    <row r="97" spans="2:2" x14ac:dyDescent="0.15">
      <c r="B97">
        <v>73</v>
      </c>
    </row>
    <row r="98" spans="2:2" x14ac:dyDescent="0.15">
      <c r="B98">
        <v>74</v>
      </c>
    </row>
    <row r="99" spans="2:2" x14ac:dyDescent="0.15">
      <c r="B99">
        <v>75</v>
      </c>
    </row>
    <row r="100" spans="2:2" x14ac:dyDescent="0.15">
      <c r="B100">
        <v>76</v>
      </c>
    </row>
    <row r="101" spans="2:2" x14ac:dyDescent="0.15">
      <c r="B101">
        <v>77</v>
      </c>
    </row>
    <row r="102" spans="2:2" x14ac:dyDescent="0.15">
      <c r="B102">
        <v>78</v>
      </c>
    </row>
    <row r="103" spans="2:2" x14ac:dyDescent="0.15">
      <c r="B103">
        <v>79</v>
      </c>
    </row>
    <row r="104" spans="2:2" x14ac:dyDescent="0.15">
      <c r="B104">
        <v>80</v>
      </c>
    </row>
    <row r="105" spans="2:2" x14ac:dyDescent="0.15">
      <c r="B105">
        <v>81</v>
      </c>
    </row>
    <row r="106" spans="2:2" x14ac:dyDescent="0.15">
      <c r="B106">
        <v>82</v>
      </c>
    </row>
    <row r="107" spans="2:2" x14ac:dyDescent="0.15">
      <c r="B107">
        <v>83</v>
      </c>
    </row>
    <row r="108" spans="2:2" x14ac:dyDescent="0.15">
      <c r="B108">
        <v>84</v>
      </c>
    </row>
    <row r="109" spans="2:2" x14ac:dyDescent="0.15">
      <c r="B109">
        <v>85</v>
      </c>
    </row>
    <row r="110" spans="2:2" x14ac:dyDescent="0.15">
      <c r="B110">
        <v>86</v>
      </c>
    </row>
    <row r="111" spans="2:2" x14ac:dyDescent="0.15">
      <c r="B111">
        <v>87</v>
      </c>
    </row>
    <row r="112" spans="2:2" x14ac:dyDescent="0.15">
      <c r="B112">
        <v>88</v>
      </c>
    </row>
    <row r="113" spans="2:2" x14ac:dyDescent="0.15">
      <c r="B113">
        <v>89</v>
      </c>
    </row>
    <row r="114" spans="2:2" x14ac:dyDescent="0.15">
      <c r="B114">
        <v>90</v>
      </c>
    </row>
    <row r="115" spans="2:2" x14ac:dyDescent="0.15">
      <c r="B115">
        <v>91</v>
      </c>
    </row>
    <row r="116" spans="2:2" x14ac:dyDescent="0.15">
      <c r="B116">
        <v>92</v>
      </c>
    </row>
    <row r="117" spans="2:2" x14ac:dyDescent="0.15">
      <c r="B117">
        <v>93</v>
      </c>
    </row>
    <row r="118" spans="2:2" x14ac:dyDescent="0.15">
      <c r="B118">
        <v>94</v>
      </c>
    </row>
    <row r="119" spans="2:2" x14ac:dyDescent="0.15">
      <c r="B119">
        <v>95</v>
      </c>
    </row>
    <row r="120" spans="2:2" x14ac:dyDescent="0.15">
      <c r="B120">
        <v>96</v>
      </c>
    </row>
    <row r="121" spans="2:2" x14ac:dyDescent="0.15">
      <c r="B121">
        <v>97</v>
      </c>
    </row>
    <row r="122" spans="2:2" x14ac:dyDescent="0.15">
      <c r="B122">
        <v>98</v>
      </c>
    </row>
    <row r="123" spans="2:2" x14ac:dyDescent="0.15">
      <c r="B123">
        <v>99</v>
      </c>
    </row>
    <row r="124" spans="2:2" x14ac:dyDescent="0.15">
      <c r="B124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184</v>
      </c>
      <c r="H1" s="12" t="s">
        <v>185</v>
      </c>
      <c r="I1" s="13" t="s">
        <v>186</v>
      </c>
      <c r="J1" s="12" t="s">
        <v>187</v>
      </c>
      <c r="K1" s="12" t="s">
        <v>188</v>
      </c>
      <c r="L1" s="12" t="s">
        <v>189</v>
      </c>
    </row>
    <row r="2" spans="1:18" x14ac:dyDescent="0.15">
      <c r="G2" t="s">
        <v>170</v>
      </c>
      <c r="H2" t="s">
        <v>170</v>
      </c>
      <c r="I2" t="s">
        <v>170</v>
      </c>
      <c r="J2" t="s">
        <v>170</v>
      </c>
      <c r="K2" t="s">
        <v>170</v>
      </c>
      <c r="L2" t="s">
        <v>170</v>
      </c>
      <c r="M2" t="s">
        <v>171</v>
      </c>
    </row>
    <row r="3" spans="1:18" x14ac:dyDescent="0.15">
      <c r="B3" t="s">
        <v>172</v>
      </c>
      <c r="C3" t="s">
        <v>173</v>
      </c>
      <c r="D3" t="s">
        <v>174</v>
      </c>
      <c r="E3" t="s">
        <v>175</v>
      </c>
      <c r="F3" t="s">
        <v>176</v>
      </c>
      <c r="G3" t="s">
        <v>177</v>
      </c>
      <c r="H3" t="s">
        <v>178</v>
      </c>
      <c r="I3" t="s">
        <v>179</v>
      </c>
      <c r="J3" t="s">
        <v>174</v>
      </c>
      <c r="K3" t="s">
        <v>175</v>
      </c>
      <c r="L3" t="s">
        <v>176</v>
      </c>
    </row>
    <row r="4" spans="1:18" x14ac:dyDescent="0.15">
      <c r="A4" t="s">
        <v>149</v>
      </c>
      <c r="B4">
        <v>1</v>
      </c>
      <c r="C4" t="s">
        <v>180</v>
      </c>
      <c r="G4">
        <v>20000001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s="12" t="s">
        <v>191</v>
      </c>
      <c r="N4" s="12"/>
      <c r="O4" s="12"/>
      <c r="P4" s="12"/>
      <c r="Q4" s="12"/>
      <c r="R4" s="12"/>
    </row>
    <row r="5" spans="1:18" x14ac:dyDescent="0.15">
      <c r="A5" t="s">
        <v>153</v>
      </c>
      <c r="B5">
        <v>2</v>
      </c>
      <c r="C5" t="s">
        <v>153</v>
      </c>
      <c r="G5">
        <v>20000002</v>
      </c>
      <c r="H5">
        <v>20000003</v>
      </c>
      <c r="I5" t="s">
        <v>190</v>
      </c>
      <c r="J5" t="s">
        <v>190</v>
      </c>
      <c r="K5" t="s">
        <v>190</v>
      </c>
      <c r="L5" t="s">
        <v>190</v>
      </c>
      <c r="M5" s="12" t="s">
        <v>192</v>
      </c>
    </row>
    <row r="6" spans="1:18" x14ac:dyDescent="0.15">
      <c r="A6" t="s">
        <v>136</v>
      </c>
      <c r="B6">
        <v>3</v>
      </c>
      <c r="C6" t="s">
        <v>136</v>
      </c>
      <c r="D6" t="s">
        <v>181</v>
      </c>
      <c r="G6">
        <v>20000004</v>
      </c>
      <c r="H6" t="s">
        <v>190</v>
      </c>
      <c r="I6" t="s">
        <v>190</v>
      </c>
      <c r="J6">
        <v>200001</v>
      </c>
      <c r="K6" t="s">
        <v>190</v>
      </c>
      <c r="L6" t="s">
        <v>190</v>
      </c>
      <c r="M6" s="12" t="s">
        <v>193</v>
      </c>
    </row>
    <row r="7" spans="1:18" x14ac:dyDescent="0.15">
      <c r="A7" t="s">
        <v>194</v>
      </c>
      <c r="B7">
        <v>4</v>
      </c>
      <c r="C7" t="s">
        <v>182</v>
      </c>
      <c r="D7" s="14" t="s">
        <v>183</v>
      </c>
      <c r="E7" s="14"/>
      <c r="F7" s="14"/>
      <c r="G7">
        <v>20000005</v>
      </c>
      <c r="H7" t="s">
        <v>190</v>
      </c>
      <c r="I7" t="s">
        <v>190</v>
      </c>
      <c r="J7">
        <v>200002</v>
      </c>
      <c r="K7" t="s">
        <v>190</v>
      </c>
      <c r="L7" t="s">
        <v>190</v>
      </c>
      <c r="M7" s="12" t="s">
        <v>195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"/>
  <sheetViews>
    <sheetView topLeftCell="R1" workbookViewId="0">
      <pane ySplit="2" topLeftCell="A5" activePane="bottomLeft" state="frozen"/>
      <selection activeCell="R1" sqref="R1"/>
      <selection pane="bottomLeft" activeCell="S7" sqref="S7"/>
    </sheetView>
  </sheetViews>
  <sheetFormatPr baseColWidth="10" defaultRowHeight="15" x14ac:dyDescent="0.15"/>
  <cols>
    <col min="1" max="4" width="10.83203125" hidden="1" customWidth="1"/>
    <col min="5" max="5" width="13.5" hidden="1" customWidth="1"/>
    <col min="6" max="17" width="10.83203125" hidden="1" customWidth="1"/>
    <col min="21" max="21" width="11.5" bestFit="1" customWidth="1"/>
    <col min="24" max="28" width="10.83203125" style="5"/>
    <col min="29" max="32" width="10.83203125" style="10"/>
    <col min="33" max="33" width="11.5" bestFit="1" customWidth="1"/>
  </cols>
  <sheetData>
    <row r="1" spans="1:43" x14ac:dyDescent="0.15">
      <c r="AC1" s="10">
        <v>2</v>
      </c>
      <c r="AD1" s="10">
        <v>3</v>
      </c>
      <c r="AE1" s="10">
        <v>4</v>
      </c>
      <c r="AF1" s="10">
        <v>5</v>
      </c>
      <c r="AG1" t="s">
        <v>213</v>
      </c>
    </row>
    <row r="2" spans="1:43" x14ac:dyDescent="0.15">
      <c r="A2" t="s">
        <v>168</v>
      </c>
      <c r="B2" t="s">
        <v>105</v>
      </c>
      <c r="C2" t="s">
        <v>169</v>
      </c>
      <c r="D2" t="s">
        <v>145</v>
      </c>
      <c r="E2" t="s">
        <v>166</v>
      </c>
      <c r="F2" t="s">
        <v>157</v>
      </c>
      <c r="G2" t="s">
        <v>161</v>
      </c>
      <c r="H2" t="s">
        <v>157</v>
      </c>
      <c r="I2" t="s">
        <v>158</v>
      </c>
      <c r="J2" t="s">
        <v>160</v>
      </c>
      <c r="K2" t="s">
        <v>49</v>
      </c>
      <c r="L2" t="s">
        <v>139</v>
      </c>
      <c r="M2" t="s">
        <v>75</v>
      </c>
      <c r="N2" t="s">
        <v>58</v>
      </c>
      <c r="O2" t="s">
        <v>196</v>
      </c>
      <c r="P2" t="s">
        <v>51</v>
      </c>
      <c r="S2" t="s">
        <v>145</v>
      </c>
      <c r="T2" t="s">
        <v>146</v>
      </c>
      <c r="U2" t="s">
        <v>51</v>
      </c>
      <c r="V2" t="s">
        <v>147</v>
      </c>
      <c r="W2" t="s">
        <v>167</v>
      </c>
      <c r="X2" s="5" t="s">
        <v>140</v>
      </c>
      <c r="Y2" s="5" t="s">
        <v>141</v>
      </c>
      <c r="Z2" s="5" t="s">
        <v>142</v>
      </c>
      <c r="AA2" s="5" t="s">
        <v>144</v>
      </c>
      <c r="AB2" s="5" t="s">
        <v>148</v>
      </c>
      <c r="AC2" s="10" t="s">
        <v>49</v>
      </c>
      <c r="AD2" s="10" t="s">
        <v>139</v>
      </c>
      <c r="AE2" s="10" t="s">
        <v>75</v>
      </c>
      <c r="AF2" s="10" t="s">
        <v>143</v>
      </c>
      <c r="AH2" s="10" t="s">
        <v>214</v>
      </c>
      <c r="AI2" s="10" t="s">
        <v>215</v>
      </c>
      <c r="AJ2" s="10" t="s">
        <v>216</v>
      </c>
    </row>
    <row r="3" spans="1:43" x14ac:dyDescent="0.15">
      <c r="A3">
        <f>3000000+S3</f>
        <v>3000001</v>
      </c>
      <c r="B3">
        <f t="shared" ref="B3:B58" si="0">IF(C3="",B4,C3)</f>
        <v>3000001</v>
      </c>
      <c r="C3">
        <f>IF(W3=1,G3,IF(A3=A2,C2,""))</f>
        <v>3000001</v>
      </c>
      <c r="D3" t="str">
        <f>A3&amp;"s"&amp;T3</f>
        <v>3000001s5</v>
      </c>
      <c r="E3" t="str">
        <f>G3&amp;":"&amp;V3&amp;":"&amp;"1"</f>
        <v>3000001:1:1</v>
      </c>
      <c r="F3">
        <f>H3</f>
        <v>1</v>
      </c>
      <c r="G3">
        <f>3000000+F3</f>
        <v>3000001</v>
      </c>
      <c r="H3">
        <v>1</v>
      </c>
      <c r="I3" t="str">
        <f>VLOOKUP(U3,怪物属性偏向!E:F,2,FALSE)</f>
        <v>小蘑菇</v>
      </c>
      <c r="J3">
        <f>V3</f>
        <v>1</v>
      </c>
      <c r="K3">
        <f>AC3</f>
        <v>121</v>
      </c>
      <c r="L3">
        <f t="shared" ref="L3:N18" si="1">AD3</f>
        <v>202</v>
      </c>
      <c r="M3">
        <f t="shared" si="1"/>
        <v>60</v>
      </c>
      <c r="N3">
        <f t="shared" si="1"/>
        <v>0</v>
      </c>
      <c r="O3">
        <f t="shared" ref="O3:O33" si="2">G3</f>
        <v>3000001</v>
      </c>
      <c r="P3" t="str">
        <f>U3</f>
        <v>平均怪</v>
      </c>
      <c r="S3">
        <v>1</v>
      </c>
      <c r="T3">
        <v>5</v>
      </c>
      <c r="U3" t="s">
        <v>150</v>
      </c>
      <c r="V3">
        <f>VLOOKUP(S3,映射表!T:U,2,FALSE)</f>
        <v>1</v>
      </c>
      <c r="W3">
        <v>1</v>
      </c>
      <c r="X3" s="5">
        <v>0.6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INT(VLOOKUP($V3,映射表!$B:$C,2,FALSE)*VLOOKUP($U3,怪物属性偏向!$E:$I,3,FALSE)/100*X3*$AB3)</f>
        <v>121</v>
      </c>
      <c r="AD3" s="10">
        <f>INT(VLOOKUP($V3,映射表!$B:$C,2,FALSE)*VLOOKUP($U3,怪物属性偏向!$E:$I,4,FALSE)/100*Y3*$AB3)</f>
        <v>202</v>
      </c>
      <c r="AE3" s="10">
        <f>INT(VLOOKUP($V3,映射表!$B:$C,2,FALSE)*VLOOKUP($U3,怪物属性偏向!$E:$I,5,FALSE)/100*Z3*AB3)</f>
        <v>60</v>
      </c>
      <c r="AF3" s="10">
        <f>INT(VLOOKUP($V3,映射表!$B:$D,3,FALSE)*AA3)</f>
        <v>0</v>
      </c>
      <c r="AG3"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INT(VLOOKUP($V3,映射表!$B:$C,2,FALSE)*VLOOKUP($U3,怪物属性偏向!$E:$I,5,FALSE)/100)</f>
        <v>323</v>
      </c>
    </row>
    <row r="4" spans="1:43" x14ac:dyDescent="0.15">
      <c r="A4">
        <f t="shared" ref="A4:A58" si="3">3000000+S4</f>
        <v>3000002</v>
      </c>
      <c r="B4">
        <f t="shared" si="0"/>
        <v>3000003</v>
      </c>
      <c r="C4" t="str">
        <f t="shared" ref="C4:C58" si="4">IF(W4=1,G4,IF(A4=A3,C3,""))</f>
        <v/>
      </c>
      <c r="D4" t="str">
        <f t="shared" ref="D4:D33" si="5">A4&amp;"s"&amp;T4</f>
        <v>3000002s5</v>
      </c>
      <c r="E4" t="str">
        <f t="shared" ref="E4:E33" si="6">G4&amp;":"&amp;V4&amp;":"&amp;"1"</f>
        <v>3000002:2:1</v>
      </c>
      <c r="F4">
        <f t="shared" ref="F4:F33" si="7">H4</f>
        <v>2</v>
      </c>
      <c r="G4">
        <f t="shared" ref="G4:G58" si="8">3000000+F4</f>
        <v>3000002</v>
      </c>
      <c r="H4">
        <f>H3+1</f>
        <v>2</v>
      </c>
      <c r="I4" t="str">
        <f>VLOOKUP(U4,怪物属性偏向!E:F,2,FALSE)</f>
        <v>小蘑菇</v>
      </c>
      <c r="J4">
        <f t="shared" ref="J4:J33" si="9">V4</f>
        <v>2</v>
      </c>
      <c r="K4">
        <f t="shared" ref="K4:K33" si="10">AC4</f>
        <v>134</v>
      </c>
      <c r="L4">
        <f t="shared" ref="L4:L33" si="11">AD4</f>
        <v>224</v>
      </c>
      <c r="M4">
        <f t="shared" ref="M4:N31" si="12">AE4</f>
        <v>67</v>
      </c>
      <c r="N4">
        <f t="shared" si="1"/>
        <v>0</v>
      </c>
      <c r="O4">
        <f t="shared" si="2"/>
        <v>3000002</v>
      </c>
      <c r="P4" t="str">
        <f t="shared" ref="P4:P33" si="13">U4</f>
        <v>平均怪</v>
      </c>
      <c r="S4">
        <v>2</v>
      </c>
      <c r="T4">
        <v>5</v>
      </c>
      <c r="U4" t="s">
        <v>150</v>
      </c>
      <c r="V4">
        <f>VLOOKUP(S4,映射表!T:U,2,FALSE)</f>
        <v>2</v>
      </c>
      <c r="W4">
        <v>0</v>
      </c>
      <c r="X4" s="5">
        <v>0.6</v>
      </c>
      <c r="Y4" s="5">
        <v>1</v>
      </c>
      <c r="Z4" s="5">
        <f t="shared" ref="Z4:Z33" si="14">AI4/AJ4</f>
        <v>0.18770949720670388</v>
      </c>
      <c r="AA4" s="5">
        <v>0</v>
      </c>
      <c r="AB4" s="5">
        <v>1</v>
      </c>
      <c r="AC4" s="10">
        <f>INT(VLOOKUP($V4,映射表!$B:$C,2,FALSE)*VLOOKUP($U4,怪物属性偏向!$E:$I,3,FALSE)/100*X4*$AB4)</f>
        <v>134</v>
      </c>
      <c r="AD4" s="10">
        <f>INT(VLOOKUP($V4,映射表!$B:$C,2,FALSE)*VLOOKUP($U4,怪物属性偏向!$E:$I,4,FALSE)/100*Y4*$AB4)</f>
        <v>224</v>
      </c>
      <c r="AE4" s="10">
        <f>INT(VLOOKUP($V4,映射表!$B:$C,2,FALSE)*VLOOKUP($U4,怪物属性偏向!$E:$I,5,FALSE)/100*Z4*AB4)</f>
        <v>67</v>
      </c>
      <c r="AF4" s="10">
        <f>INT(VLOOKUP($V4,映射表!$B:$D,3,FALSE)*AA4)</f>
        <v>0</v>
      </c>
      <c r="AG4">
        <v>1.5</v>
      </c>
      <c r="AH4">
        <f>VLOOKUP(V4,映射表!B:C,2,FALSE)*0.25-AD4*0.05</f>
        <v>44.8</v>
      </c>
      <c r="AI4">
        <f t="shared" ref="AI4:AI7" si="15">AH4*AG4</f>
        <v>67.199999999999989</v>
      </c>
      <c r="AJ4">
        <f>INT(VLOOKUP($V4,映射表!$B:$C,2,FALSE)*VLOOKUP($U4,怪物属性偏向!$E:$I,5,FALSE)/100)</f>
        <v>358</v>
      </c>
      <c r="AQ4" t="s">
        <v>213</v>
      </c>
    </row>
    <row r="5" spans="1:43" x14ac:dyDescent="0.15">
      <c r="A5">
        <f t="shared" si="3"/>
        <v>3000002</v>
      </c>
      <c r="B5">
        <f t="shared" si="0"/>
        <v>3000003</v>
      </c>
      <c r="C5">
        <f t="shared" si="4"/>
        <v>3000003</v>
      </c>
      <c r="D5" t="str">
        <f t="shared" si="5"/>
        <v>3000002s8</v>
      </c>
      <c r="E5" t="str">
        <f t="shared" si="6"/>
        <v>3000003:2:1</v>
      </c>
      <c r="F5">
        <f t="shared" si="7"/>
        <v>3</v>
      </c>
      <c r="G5">
        <f t="shared" si="8"/>
        <v>3000003</v>
      </c>
      <c r="H5">
        <f t="shared" ref="H5:H31" si="16">H4+1</f>
        <v>3</v>
      </c>
      <c r="I5" t="str">
        <f>VLOOKUP(U5,怪物属性偏向!E:F,2,FALSE)</f>
        <v>小蘑菇</v>
      </c>
      <c r="J5">
        <f t="shared" si="9"/>
        <v>2</v>
      </c>
      <c r="K5">
        <f t="shared" si="10"/>
        <v>134</v>
      </c>
      <c r="L5">
        <f t="shared" si="11"/>
        <v>224</v>
      </c>
      <c r="M5">
        <f t="shared" si="12"/>
        <v>67</v>
      </c>
      <c r="N5">
        <f t="shared" si="1"/>
        <v>0</v>
      </c>
      <c r="O5">
        <f t="shared" si="2"/>
        <v>3000003</v>
      </c>
      <c r="P5" t="str">
        <f t="shared" si="13"/>
        <v>平均怪</v>
      </c>
      <c r="S5">
        <v>2</v>
      </c>
      <c r="T5">
        <v>8</v>
      </c>
      <c r="U5" t="s">
        <v>151</v>
      </c>
      <c r="V5">
        <f>VLOOKUP(S5,映射表!T:U,2,FALSE)</f>
        <v>2</v>
      </c>
      <c r="W5">
        <v>1</v>
      </c>
      <c r="X5" s="5">
        <v>0.6</v>
      </c>
      <c r="Y5" s="5">
        <v>1</v>
      </c>
      <c r="Z5" s="5">
        <f t="shared" si="14"/>
        <v>0.18770949720670388</v>
      </c>
      <c r="AA5" s="5">
        <v>0</v>
      </c>
      <c r="AB5" s="5">
        <v>1</v>
      </c>
      <c r="AC5" s="10">
        <f>INT(VLOOKUP($V5,映射表!$B:$C,2,FALSE)*VLOOKUP($U5,怪物属性偏向!$E:$I,3,FALSE)/100*X5*$AB5)</f>
        <v>134</v>
      </c>
      <c r="AD5" s="10">
        <f>INT(VLOOKUP($V5,映射表!$B:$C,2,FALSE)*VLOOKUP($U5,怪物属性偏向!$E:$I,4,FALSE)/100*Y5*$AB5)</f>
        <v>224</v>
      </c>
      <c r="AE5" s="10">
        <f>INT(VLOOKUP($V5,映射表!$B:$C,2,FALSE)*VLOOKUP($U5,怪物属性偏向!$E:$I,5,FALSE)/100*Z5*AB5)</f>
        <v>67</v>
      </c>
      <c r="AF5" s="10">
        <f>INT(VLOOKUP($V5,映射表!$B:$D,3,FALSE)*AA5)</f>
        <v>0</v>
      </c>
      <c r="AG5">
        <v>1.5</v>
      </c>
      <c r="AH5">
        <f>VLOOKUP(V5,映射表!B:C,2,FALSE)*0.25-AD5*0.05</f>
        <v>44.8</v>
      </c>
      <c r="AI5">
        <f t="shared" si="15"/>
        <v>67.199999999999989</v>
      </c>
      <c r="AJ5">
        <f>INT(VLOOKUP($V5,映射表!$B:$C,2,FALSE)*VLOOKUP($U5,怪物属性偏向!$E:$I,5,FALSE)/100)</f>
        <v>358</v>
      </c>
      <c r="AP5" t="s">
        <v>159</v>
      </c>
      <c r="AQ5">
        <v>1.5</v>
      </c>
    </row>
    <row r="6" spans="1:43" x14ac:dyDescent="0.15">
      <c r="A6">
        <f t="shared" si="3"/>
        <v>3000003</v>
      </c>
      <c r="B6">
        <f t="shared" si="0"/>
        <v>3000005</v>
      </c>
      <c r="C6" t="str">
        <f t="shared" si="4"/>
        <v/>
      </c>
      <c r="D6" t="str">
        <f t="shared" si="5"/>
        <v>3000003s1</v>
      </c>
      <c r="E6" t="str">
        <f t="shared" si="6"/>
        <v>3000004:3:1</v>
      </c>
      <c r="F6">
        <f t="shared" si="7"/>
        <v>4</v>
      </c>
      <c r="G6">
        <f t="shared" si="8"/>
        <v>3000004</v>
      </c>
      <c r="H6">
        <f t="shared" si="16"/>
        <v>4</v>
      </c>
      <c r="I6" t="str">
        <f>VLOOKUP(U6,怪物属性偏向!E:F,2,FALSE)</f>
        <v>小蘑菇</v>
      </c>
      <c r="J6">
        <f t="shared" si="9"/>
        <v>3</v>
      </c>
      <c r="K6">
        <f t="shared" si="10"/>
        <v>147</v>
      </c>
      <c r="L6">
        <f t="shared" si="11"/>
        <v>246</v>
      </c>
      <c r="M6">
        <f t="shared" si="12"/>
        <v>73</v>
      </c>
      <c r="N6">
        <f t="shared" si="1"/>
        <v>0</v>
      </c>
      <c r="O6">
        <f t="shared" si="2"/>
        <v>3000004</v>
      </c>
      <c r="P6" t="str">
        <f t="shared" si="13"/>
        <v>平均怪</v>
      </c>
      <c r="S6">
        <v>3</v>
      </c>
      <c r="T6">
        <v>1</v>
      </c>
      <c r="U6" t="s">
        <v>150</v>
      </c>
      <c r="V6">
        <f>VLOOKUP(S6,映射表!T:U,2,FALSE)</f>
        <v>3</v>
      </c>
      <c r="W6">
        <v>0</v>
      </c>
      <c r="X6" s="5">
        <v>0.6</v>
      </c>
      <c r="Y6" s="5">
        <v>1</v>
      </c>
      <c r="Z6" s="5">
        <f t="shared" si="14"/>
        <v>0.18778625954198477</v>
      </c>
      <c r="AA6" s="5">
        <v>0</v>
      </c>
      <c r="AB6" s="5">
        <v>1</v>
      </c>
      <c r="AC6" s="10">
        <f>INT(VLOOKUP($V6,映射表!$B:$C,2,FALSE)*VLOOKUP($U6,怪物属性偏向!$E:$I,3,FALSE)/100*X6*$AB6)</f>
        <v>147</v>
      </c>
      <c r="AD6" s="10">
        <f>INT(VLOOKUP($V6,映射表!$B:$C,2,FALSE)*VLOOKUP($U6,怪物属性偏向!$E:$I,4,FALSE)/100*Y6*$AB6)</f>
        <v>246</v>
      </c>
      <c r="AE6" s="10">
        <f>INT(VLOOKUP($V6,映射表!$B:$C,2,FALSE)*VLOOKUP($U6,怪物属性偏向!$E:$I,5,FALSE)/100*Z6*AB6)</f>
        <v>73</v>
      </c>
      <c r="AF6" s="10">
        <f>INT(VLOOKUP($V6,映射表!$B:$D,3,FALSE)*AA6)</f>
        <v>0</v>
      </c>
      <c r="AG6">
        <v>1.5</v>
      </c>
      <c r="AH6">
        <f>VLOOKUP(V6,映射表!B:C,2,FALSE)*0.25-AD6*0.05</f>
        <v>49.2</v>
      </c>
      <c r="AI6">
        <f t="shared" si="15"/>
        <v>73.800000000000011</v>
      </c>
      <c r="AJ6">
        <f>INT(VLOOKUP($V6,映射表!$B:$C,2,FALSE)*VLOOKUP($U6,怪物属性偏向!$E:$I,5,FALSE)/100)</f>
        <v>393</v>
      </c>
      <c r="AP6" t="s">
        <v>153</v>
      </c>
      <c r="AQ6">
        <v>0.75</v>
      </c>
    </row>
    <row r="7" spans="1:43" x14ac:dyDescent="0.15">
      <c r="A7">
        <f t="shared" si="3"/>
        <v>3000003</v>
      </c>
      <c r="B7">
        <f t="shared" si="0"/>
        <v>3000005</v>
      </c>
      <c r="C7">
        <f t="shared" si="4"/>
        <v>3000005</v>
      </c>
      <c r="D7" t="str">
        <f t="shared" si="5"/>
        <v>3000003s3</v>
      </c>
      <c r="E7" t="str">
        <f t="shared" si="6"/>
        <v>3000005:3:1</v>
      </c>
      <c r="F7">
        <f t="shared" si="7"/>
        <v>5</v>
      </c>
      <c r="G7">
        <f t="shared" si="8"/>
        <v>3000005</v>
      </c>
      <c r="H7">
        <f t="shared" si="16"/>
        <v>5</v>
      </c>
      <c r="I7" t="str">
        <f>VLOOKUP(U7,怪物属性偏向!E:F,2,FALSE)</f>
        <v>小蘑菇</v>
      </c>
      <c r="J7">
        <f t="shared" si="9"/>
        <v>3</v>
      </c>
      <c r="K7">
        <f t="shared" si="10"/>
        <v>147</v>
      </c>
      <c r="L7">
        <f t="shared" si="11"/>
        <v>246</v>
      </c>
      <c r="M7">
        <f t="shared" si="12"/>
        <v>73</v>
      </c>
      <c r="N7">
        <f t="shared" si="1"/>
        <v>0</v>
      </c>
      <c r="O7">
        <f t="shared" si="2"/>
        <v>3000005</v>
      </c>
      <c r="P7" t="str">
        <f t="shared" si="13"/>
        <v>平均怪</v>
      </c>
      <c r="S7">
        <v>3</v>
      </c>
      <c r="T7">
        <v>3</v>
      </c>
      <c r="U7" t="s">
        <v>150</v>
      </c>
      <c r="V7">
        <f>VLOOKUP(S7,映射表!T:U,2,FALSE)</f>
        <v>3</v>
      </c>
      <c r="W7">
        <v>1</v>
      </c>
      <c r="X7" s="5">
        <v>0.6</v>
      </c>
      <c r="Y7" s="5">
        <v>1</v>
      </c>
      <c r="Z7" s="5">
        <f t="shared" si="14"/>
        <v>0.18778625954198477</v>
      </c>
      <c r="AA7" s="5">
        <v>0</v>
      </c>
      <c r="AB7" s="5">
        <v>1</v>
      </c>
      <c r="AC7" s="10">
        <f>INT(VLOOKUP($V7,映射表!$B:$C,2,FALSE)*VLOOKUP($U7,怪物属性偏向!$E:$I,3,FALSE)/100*X7*$AB7)</f>
        <v>147</v>
      </c>
      <c r="AD7" s="10">
        <f>INT(VLOOKUP($V7,映射表!$B:$C,2,FALSE)*VLOOKUP($U7,怪物属性偏向!$E:$I,4,FALSE)/100*Y7*$AB7)</f>
        <v>246</v>
      </c>
      <c r="AE7" s="10">
        <f>INT(VLOOKUP($V7,映射表!$B:$C,2,FALSE)*VLOOKUP($U7,怪物属性偏向!$E:$I,5,FALSE)/100*Z7*AB7)</f>
        <v>73</v>
      </c>
      <c r="AF7" s="10">
        <f>INT(VLOOKUP($V7,映射表!$B:$D,3,FALSE)*AA7)</f>
        <v>0</v>
      </c>
      <c r="AG7">
        <v>1.5</v>
      </c>
      <c r="AH7">
        <f>VLOOKUP(V7,映射表!B:C,2,FALSE)*0.25-AD7*0.05</f>
        <v>49.2</v>
      </c>
      <c r="AI7">
        <f t="shared" si="15"/>
        <v>73.800000000000011</v>
      </c>
      <c r="AJ7">
        <f>INT(VLOOKUP($V7,映射表!$B:$C,2,FALSE)*VLOOKUP($U7,怪物属性偏向!$E:$I,5,FALSE)/100)</f>
        <v>393</v>
      </c>
      <c r="AP7" t="s">
        <v>136</v>
      </c>
      <c r="AQ7">
        <v>2.5</v>
      </c>
    </row>
    <row r="8" spans="1:43" x14ac:dyDescent="0.15">
      <c r="A8">
        <f t="shared" si="3"/>
        <v>3000003</v>
      </c>
      <c r="B8">
        <f t="shared" si="0"/>
        <v>3000005</v>
      </c>
      <c r="C8">
        <f t="shared" si="4"/>
        <v>3000005</v>
      </c>
      <c r="D8" t="str">
        <f t="shared" si="5"/>
        <v>3000003s5</v>
      </c>
      <c r="E8" t="str">
        <f t="shared" si="6"/>
        <v>3000006:3:1</v>
      </c>
      <c r="F8">
        <f t="shared" si="7"/>
        <v>6</v>
      </c>
      <c r="G8">
        <f t="shared" si="8"/>
        <v>3000006</v>
      </c>
      <c r="H8">
        <f t="shared" si="16"/>
        <v>6</v>
      </c>
      <c r="I8" t="str">
        <f>VLOOKUP(U8,怪物属性偏向!E:F,2,FALSE)</f>
        <v>小蘑菇</v>
      </c>
      <c r="J8">
        <f t="shared" si="9"/>
        <v>3</v>
      </c>
      <c r="K8">
        <f t="shared" si="10"/>
        <v>147</v>
      </c>
      <c r="L8">
        <f t="shared" si="11"/>
        <v>246</v>
      </c>
      <c r="M8">
        <f t="shared" si="12"/>
        <v>73</v>
      </c>
      <c r="N8">
        <f t="shared" si="1"/>
        <v>0</v>
      </c>
      <c r="O8">
        <f t="shared" si="2"/>
        <v>3000006</v>
      </c>
      <c r="P8" t="str">
        <f t="shared" si="13"/>
        <v>平均怪</v>
      </c>
      <c r="S8">
        <v>3</v>
      </c>
      <c r="T8">
        <v>5</v>
      </c>
      <c r="U8" t="s">
        <v>152</v>
      </c>
      <c r="V8">
        <f>VLOOKUP(S8,映射表!T:U,2,FALSE)</f>
        <v>3</v>
      </c>
      <c r="W8">
        <v>0</v>
      </c>
      <c r="X8" s="5">
        <v>0.6</v>
      </c>
      <c r="Y8" s="5">
        <v>1</v>
      </c>
      <c r="Z8" s="5">
        <f t="shared" si="14"/>
        <v>0.18778625954198477</v>
      </c>
      <c r="AA8" s="5">
        <v>0</v>
      </c>
      <c r="AB8" s="5">
        <v>1</v>
      </c>
      <c r="AC8" s="10">
        <f>INT(VLOOKUP($V8,映射表!$B:$C,2,FALSE)*VLOOKUP($U8,怪物属性偏向!$E:$I,3,FALSE)/100*X8*$AB8)</f>
        <v>147</v>
      </c>
      <c r="AD8" s="10">
        <f>INT(VLOOKUP($V8,映射表!$B:$C,2,FALSE)*VLOOKUP($U8,怪物属性偏向!$E:$I,4,FALSE)/100*Y8*$AB8)</f>
        <v>246</v>
      </c>
      <c r="AE8" s="10">
        <f>INT(VLOOKUP($V8,映射表!$B:$C,2,FALSE)*VLOOKUP($U8,怪物属性偏向!$E:$I,5,FALSE)/100*Z8*AB8)</f>
        <v>73</v>
      </c>
      <c r="AF8" s="10">
        <f>INT(VLOOKUP($V8,映射表!$B:$D,3,FALSE)*AA8)</f>
        <v>0</v>
      </c>
      <c r="AG8">
        <v>1.5</v>
      </c>
      <c r="AH8">
        <f>VLOOKUP(V8,映射表!B:C,2,FALSE)*0.25-AD8*0.05</f>
        <v>49.2</v>
      </c>
      <c r="AI8">
        <f t="shared" ref="AI8:AI33" si="17">AH8*AG8</f>
        <v>73.800000000000011</v>
      </c>
      <c r="AJ8">
        <f>INT(VLOOKUP($V8,映射表!$B:$C,2,FALSE)*VLOOKUP($U8,怪物属性偏向!$E:$I,5,FALSE)/100)</f>
        <v>393</v>
      </c>
      <c r="AP8" t="s">
        <v>164</v>
      </c>
      <c r="AQ8">
        <v>4</v>
      </c>
    </row>
    <row r="9" spans="1:43" x14ac:dyDescent="0.15">
      <c r="A9">
        <f t="shared" si="3"/>
        <v>3000003</v>
      </c>
      <c r="B9">
        <f t="shared" si="0"/>
        <v>3000005</v>
      </c>
      <c r="C9">
        <f t="shared" si="4"/>
        <v>3000005</v>
      </c>
      <c r="D9" t="str">
        <f t="shared" si="5"/>
        <v>3000003s7</v>
      </c>
      <c r="E9" t="str">
        <f t="shared" si="6"/>
        <v>3000007:3:1</v>
      </c>
      <c r="F9">
        <f t="shared" si="7"/>
        <v>7</v>
      </c>
      <c r="G9">
        <f t="shared" si="8"/>
        <v>3000007</v>
      </c>
      <c r="H9">
        <f t="shared" si="16"/>
        <v>7</v>
      </c>
      <c r="I9" t="str">
        <f>VLOOKUP(U9,怪物属性偏向!E:F,2,FALSE)</f>
        <v>黄蜂怪</v>
      </c>
      <c r="J9">
        <f t="shared" si="9"/>
        <v>3</v>
      </c>
      <c r="K9">
        <f t="shared" si="10"/>
        <v>221</v>
      </c>
      <c r="L9">
        <f t="shared" si="11"/>
        <v>123</v>
      </c>
      <c r="M9">
        <f t="shared" si="12"/>
        <v>41</v>
      </c>
      <c r="N9">
        <f t="shared" si="1"/>
        <v>0</v>
      </c>
      <c r="O9">
        <f t="shared" si="2"/>
        <v>3000007</v>
      </c>
      <c r="P9" t="str">
        <f t="shared" si="13"/>
        <v>高攻低血</v>
      </c>
      <c r="S9">
        <v>3</v>
      </c>
      <c r="T9">
        <v>7</v>
      </c>
      <c r="U9" t="s">
        <v>154</v>
      </c>
      <c r="V9">
        <f>VLOOKUP(S9,映射表!T:U,2,FALSE)</f>
        <v>3</v>
      </c>
      <c r="W9">
        <v>0</v>
      </c>
      <c r="X9" s="5">
        <v>0.6</v>
      </c>
      <c r="Y9" s="5">
        <v>1</v>
      </c>
      <c r="Z9" s="5">
        <f t="shared" si="14"/>
        <v>0.15261948529411765</v>
      </c>
      <c r="AA9" s="5">
        <v>0</v>
      </c>
      <c r="AB9" s="5">
        <v>1</v>
      </c>
      <c r="AC9" s="10">
        <f>INT(VLOOKUP($V9,映射表!$B:$C,2,FALSE)*VLOOKUP($U9,怪物属性偏向!$E:$I,3,FALSE)/100*X9*$AB9)</f>
        <v>221</v>
      </c>
      <c r="AD9" s="10">
        <f>INT(VLOOKUP($V9,映射表!$B:$C,2,FALSE)*VLOOKUP($U9,怪物属性偏向!$E:$I,4,FALSE)/100*Y9*$AB9)</f>
        <v>123</v>
      </c>
      <c r="AE9" s="10">
        <f>INT(VLOOKUP($V9,映射表!$B:$C,2,FALSE)*VLOOKUP($U9,怪物属性偏向!$E:$I,5,FALSE)/100*Z9*AB9)</f>
        <v>41</v>
      </c>
      <c r="AF9" s="10">
        <f>INT(VLOOKUP($V9,映射表!$B:$D,3,FALSE)*AA9)</f>
        <v>0</v>
      </c>
      <c r="AG9">
        <v>0.75</v>
      </c>
      <c r="AH9">
        <f>VLOOKUP(V9,映射表!B:C,2,FALSE)*0.25-AD9*0.05</f>
        <v>55.35</v>
      </c>
      <c r="AI9">
        <f t="shared" si="17"/>
        <v>41.512500000000003</v>
      </c>
      <c r="AJ9">
        <f>INT(VLOOKUP($V9,映射表!$B:$C,2,FALSE)*VLOOKUP($U9,怪物属性偏向!$E:$I,5,FALSE)/100)</f>
        <v>272</v>
      </c>
      <c r="AP9" t="s">
        <v>221</v>
      </c>
    </row>
    <row r="10" spans="1:43" x14ac:dyDescent="0.15">
      <c r="A10">
        <f t="shared" si="3"/>
        <v>3000003</v>
      </c>
      <c r="B10">
        <f t="shared" si="0"/>
        <v>3000005</v>
      </c>
      <c r="C10">
        <f t="shared" si="4"/>
        <v>3000005</v>
      </c>
      <c r="D10" t="str">
        <f t="shared" si="5"/>
        <v>3000003s9</v>
      </c>
      <c r="E10" t="str">
        <f t="shared" si="6"/>
        <v>3000008:3:1</v>
      </c>
      <c r="F10">
        <f t="shared" si="7"/>
        <v>8</v>
      </c>
      <c r="G10">
        <f t="shared" si="8"/>
        <v>3000008</v>
      </c>
      <c r="H10">
        <f t="shared" si="16"/>
        <v>8</v>
      </c>
      <c r="I10" t="str">
        <f>VLOOKUP(U10,怪物属性偏向!E:F,2,FALSE)</f>
        <v>黄蜂怪</v>
      </c>
      <c r="J10">
        <f t="shared" si="9"/>
        <v>3</v>
      </c>
      <c r="K10">
        <f t="shared" si="10"/>
        <v>221</v>
      </c>
      <c r="L10">
        <f t="shared" si="11"/>
        <v>123</v>
      </c>
      <c r="M10">
        <f t="shared" si="12"/>
        <v>41</v>
      </c>
      <c r="N10">
        <f t="shared" si="1"/>
        <v>0</v>
      </c>
      <c r="O10">
        <f t="shared" si="2"/>
        <v>3000008</v>
      </c>
      <c r="P10" t="str">
        <f t="shared" si="13"/>
        <v>高攻低血</v>
      </c>
      <c r="S10">
        <v>3</v>
      </c>
      <c r="T10">
        <v>9</v>
      </c>
      <c r="U10" t="s">
        <v>155</v>
      </c>
      <c r="V10">
        <f>VLOOKUP(S10,映射表!T:U,2,FALSE)</f>
        <v>3</v>
      </c>
      <c r="W10">
        <v>0</v>
      </c>
      <c r="X10" s="5">
        <v>0.6</v>
      </c>
      <c r="Y10" s="5">
        <v>1</v>
      </c>
      <c r="Z10" s="5">
        <f t="shared" si="14"/>
        <v>0.15261948529411765</v>
      </c>
      <c r="AA10" s="5">
        <v>0</v>
      </c>
      <c r="AB10" s="5">
        <v>1</v>
      </c>
      <c r="AC10" s="10">
        <f>INT(VLOOKUP($V10,映射表!$B:$C,2,FALSE)*VLOOKUP($U10,怪物属性偏向!$E:$I,3,FALSE)/100*X10*$AB10)</f>
        <v>221</v>
      </c>
      <c r="AD10" s="10">
        <f>INT(VLOOKUP($V10,映射表!$B:$C,2,FALSE)*VLOOKUP($U10,怪物属性偏向!$E:$I,4,FALSE)/100*Y10*$AB10)</f>
        <v>123</v>
      </c>
      <c r="AE10" s="10">
        <f>INT(VLOOKUP($V10,映射表!$B:$C,2,FALSE)*VLOOKUP($U10,怪物属性偏向!$E:$I,5,FALSE)/100*Z10*AB10)</f>
        <v>41</v>
      </c>
      <c r="AF10" s="10">
        <f>INT(VLOOKUP($V10,映射表!$B:$D,3,FALSE)*AA10)</f>
        <v>0</v>
      </c>
      <c r="AG10">
        <v>0.75</v>
      </c>
      <c r="AH10">
        <f>VLOOKUP(V10,映射表!B:C,2,FALSE)*0.25-AD10*0.05</f>
        <v>55.35</v>
      </c>
      <c r="AI10">
        <f t="shared" si="17"/>
        <v>41.512500000000003</v>
      </c>
      <c r="AJ10">
        <f>INT(VLOOKUP($V10,映射表!$B:$C,2,FALSE)*VLOOKUP($U10,怪物属性偏向!$E:$I,5,FALSE)/100)</f>
        <v>272</v>
      </c>
    </row>
    <row r="11" spans="1:43" x14ac:dyDescent="0.15">
      <c r="A11">
        <f t="shared" si="3"/>
        <v>3000004</v>
      </c>
      <c r="B11">
        <f t="shared" si="0"/>
        <v>3000011</v>
      </c>
      <c r="C11" t="str">
        <f t="shared" si="4"/>
        <v/>
      </c>
      <c r="D11" t="str">
        <f t="shared" si="5"/>
        <v>3000004s1</v>
      </c>
      <c r="E11" t="str">
        <f t="shared" si="6"/>
        <v>3000009:4:1</v>
      </c>
      <c r="F11">
        <f t="shared" si="7"/>
        <v>9</v>
      </c>
      <c r="G11">
        <f t="shared" si="8"/>
        <v>3000009</v>
      </c>
      <c r="H11">
        <f t="shared" si="16"/>
        <v>9</v>
      </c>
      <c r="I11" t="str">
        <f>VLOOKUP(U11,怪物属性偏向!E:F,2,FALSE)</f>
        <v>小蘑菇</v>
      </c>
      <c r="J11">
        <f t="shared" si="9"/>
        <v>4</v>
      </c>
      <c r="K11">
        <f t="shared" si="10"/>
        <v>160</v>
      </c>
      <c r="L11">
        <f t="shared" si="11"/>
        <v>268</v>
      </c>
      <c r="M11">
        <f t="shared" si="12"/>
        <v>80</v>
      </c>
      <c r="N11">
        <f t="shared" si="1"/>
        <v>0</v>
      </c>
      <c r="O11">
        <f t="shared" si="2"/>
        <v>3000009</v>
      </c>
      <c r="P11" t="str">
        <f t="shared" si="13"/>
        <v>平均怪</v>
      </c>
      <c r="S11">
        <v>4</v>
      </c>
      <c r="T11">
        <v>1</v>
      </c>
      <c r="U11" t="s">
        <v>150</v>
      </c>
      <c r="V11">
        <f>VLOOKUP(S11,映射表!T:U,2,FALSE)</f>
        <v>4</v>
      </c>
      <c r="W11">
        <v>0</v>
      </c>
      <c r="X11" s="5">
        <v>0.6</v>
      </c>
      <c r="Y11" s="5">
        <v>1</v>
      </c>
      <c r="Z11" s="5">
        <f t="shared" si="14"/>
        <v>0.18785046728971963</v>
      </c>
      <c r="AA11" s="5">
        <v>0</v>
      </c>
      <c r="AB11" s="5">
        <v>1</v>
      </c>
      <c r="AC11" s="10">
        <f>INT(VLOOKUP($V11,映射表!$B:$C,2,FALSE)*VLOOKUP($U11,怪物属性偏向!$E:$I,3,FALSE)/100*X11*$AB11)</f>
        <v>160</v>
      </c>
      <c r="AD11" s="10">
        <f>INT(VLOOKUP($V11,映射表!$B:$C,2,FALSE)*VLOOKUP($U11,怪物属性偏向!$E:$I,4,FALSE)/100*Y11*$AB11)</f>
        <v>268</v>
      </c>
      <c r="AE11" s="10">
        <f>INT(VLOOKUP($V11,映射表!$B:$C,2,FALSE)*VLOOKUP($U11,怪物属性偏向!$E:$I,5,FALSE)/100*Z11*AB11)</f>
        <v>80</v>
      </c>
      <c r="AF11" s="10">
        <f>INT(VLOOKUP($V11,映射表!$B:$D,3,FALSE)*AA11)</f>
        <v>0</v>
      </c>
      <c r="AG11">
        <v>1.5</v>
      </c>
      <c r="AH11">
        <f>VLOOKUP(V11,映射表!B:C,2,FALSE)*0.25-AD11*0.05</f>
        <v>53.6</v>
      </c>
      <c r="AI11">
        <f t="shared" si="17"/>
        <v>80.400000000000006</v>
      </c>
      <c r="AJ11">
        <f>INT(VLOOKUP($V11,映射表!$B:$C,2,FALSE)*VLOOKUP($U11,怪物属性偏向!$E:$I,5,FALSE)/100)</f>
        <v>428</v>
      </c>
    </row>
    <row r="12" spans="1:43" x14ac:dyDescent="0.15">
      <c r="A12">
        <f t="shared" si="3"/>
        <v>3000004</v>
      </c>
      <c r="B12">
        <f t="shared" si="0"/>
        <v>3000011</v>
      </c>
      <c r="C12" t="str">
        <f t="shared" si="4"/>
        <v/>
      </c>
      <c r="D12" t="str">
        <f t="shared" si="5"/>
        <v>3000004s3</v>
      </c>
      <c r="E12" t="str">
        <f t="shared" si="6"/>
        <v>3000010:4:1</v>
      </c>
      <c r="F12">
        <f t="shared" si="7"/>
        <v>10</v>
      </c>
      <c r="G12">
        <f t="shared" si="8"/>
        <v>3000010</v>
      </c>
      <c r="H12">
        <f t="shared" si="16"/>
        <v>10</v>
      </c>
      <c r="I12" t="str">
        <f>VLOOKUP(U12,怪物属性偏向!E:F,2,FALSE)</f>
        <v>小蘑菇</v>
      </c>
      <c r="J12">
        <f t="shared" si="9"/>
        <v>4</v>
      </c>
      <c r="K12">
        <f t="shared" si="10"/>
        <v>160</v>
      </c>
      <c r="L12">
        <f t="shared" si="11"/>
        <v>268</v>
      </c>
      <c r="M12">
        <f t="shared" si="12"/>
        <v>80</v>
      </c>
      <c r="N12">
        <f t="shared" si="1"/>
        <v>0</v>
      </c>
      <c r="O12">
        <f t="shared" si="2"/>
        <v>3000010</v>
      </c>
      <c r="P12" t="str">
        <f t="shared" si="13"/>
        <v>平均怪</v>
      </c>
      <c r="S12">
        <v>4</v>
      </c>
      <c r="T12">
        <v>3</v>
      </c>
      <c r="U12" t="s">
        <v>150</v>
      </c>
      <c r="V12">
        <f>VLOOKUP(S12,映射表!T:U,2,FALSE)</f>
        <v>4</v>
      </c>
      <c r="W12">
        <v>0</v>
      </c>
      <c r="X12" s="5">
        <v>0.6</v>
      </c>
      <c r="Y12" s="5">
        <v>1</v>
      </c>
      <c r="Z12" s="5">
        <f t="shared" si="14"/>
        <v>0.18785046728971963</v>
      </c>
      <c r="AA12" s="5">
        <v>0</v>
      </c>
      <c r="AB12" s="5">
        <v>1</v>
      </c>
      <c r="AC12" s="10">
        <f>INT(VLOOKUP($V12,映射表!$B:$C,2,FALSE)*VLOOKUP($U12,怪物属性偏向!$E:$I,3,FALSE)/100*X12*$AB12)</f>
        <v>160</v>
      </c>
      <c r="AD12" s="10">
        <f>INT(VLOOKUP($V12,映射表!$B:$C,2,FALSE)*VLOOKUP($U12,怪物属性偏向!$E:$I,4,FALSE)/100*Y12*$AB12)</f>
        <v>268</v>
      </c>
      <c r="AE12" s="10">
        <f>INT(VLOOKUP($V12,映射表!$B:$C,2,FALSE)*VLOOKUP($U12,怪物属性偏向!$E:$I,5,FALSE)/100*Z12*AB12)</f>
        <v>80</v>
      </c>
      <c r="AF12" s="10">
        <f>INT(VLOOKUP($V12,映射表!$B:$D,3,FALSE)*AA12)</f>
        <v>0</v>
      </c>
      <c r="AG12">
        <v>1.5</v>
      </c>
      <c r="AH12">
        <f>VLOOKUP(V12,映射表!B:C,2,FALSE)*0.25-AD12*0.05</f>
        <v>53.6</v>
      </c>
      <c r="AI12">
        <f t="shared" si="17"/>
        <v>80.400000000000006</v>
      </c>
      <c r="AJ12">
        <f>INT(VLOOKUP($V12,映射表!$B:$C,2,FALSE)*VLOOKUP($U12,怪物属性偏向!$E:$I,5,FALSE)/100)</f>
        <v>428</v>
      </c>
    </row>
    <row r="13" spans="1:43" x14ac:dyDescent="0.15">
      <c r="A13">
        <f t="shared" si="3"/>
        <v>3000004</v>
      </c>
      <c r="B13">
        <f t="shared" si="0"/>
        <v>3000011</v>
      </c>
      <c r="C13">
        <f t="shared" si="4"/>
        <v>3000011</v>
      </c>
      <c r="D13" t="str">
        <f t="shared" si="5"/>
        <v>3000004s4</v>
      </c>
      <c r="E13" t="str">
        <f t="shared" si="6"/>
        <v>3000011:4:1</v>
      </c>
      <c r="F13">
        <f t="shared" si="7"/>
        <v>11</v>
      </c>
      <c r="G13">
        <f t="shared" si="8"/>
        <v>3000011</v>
      </c>
      <c r="H13">
        <f t="shared" si="16"/>
        <v>11</v>
      </c>
      <c r="I13" t="str">
        <f>VLOOKUP(U13,怪物属性偏向!E:F,2,FALSE)</f>
        <v>黄蜂怪</v>
      </c>
      <c r="J13">
        <f t="shared" si="9"/>
        <v>4</v>
      </c>
      <c r="K13">
        <f t="shared" si="10"/>
        <v>241</v>
      </c>
      <c r="L13">
        <f t="shared" si="11"/>
        <v>134</v>
      </c>
      <c r="M13">
        <f t="shared" si="12"/>
        <v>45</v>
      </c>
      <c r="N13">
        <f t="shared" si="1"/>
        <v>0</v>
      </c>
      <c r="O13">
        <f t="shared" si="2"/>
        <v>3000011</v>
      </c>
      <c r="P13" t="str">
        <f t="shared" si="13"/>
        <v>高攻低血</v>
      </c>
      <c r="S13">
        <v>4</v>
      </c>
      <c r="T13">
        <v>4</v>
      </c>
      <c r="U13" t="s">
        <v>154</v>
      </c>
      <c r="V13">
        <f>VLOOKUP(S13,映射表!T:U,2,FALSE)</f>
        <v>4</v>
      </c>
      <c r="W13">
        <v>1</v>
      </c>
      <c r="X13" s="5">
        <v>0.6</v>
      </c>
      <c r="Y13" s="5">
        <v>1</v>
      </c>
      <c r="Z13" s="5">
        <f t="shared" si="14"/>
        <v>0.15278716216216215</v>
      </c>
      <c r="AA13" s="5">
        <v>0</v>
      </c>
      <c r="AB13" s="5">
        <v>1</v>
      </c>
      <c r="AC13" s="10">
        <f>INT(VLOOKUP($V13,映射表!$B:$C,2,FALSE)*VLOOKUP($U13,怪物属性偏向!$E:$I,3,FALSE)/100*X13*$AB13)</f>
        <v>241</v>
      </c>
      <c r="AD13" s="10">
        <f>INT(VLOOKUP($V13,映射表!$B:$C,2,FALSE)*VLOOKUP($U13,怪物属性偏向!$E:$I,4,FALSE)/100*Y13*$AB13)</f>
        <v>134</v>
      </c>
      <c r="AE13" s="10">
        <f>INT(VLOOKUP($V13,映射表!$B:$C,2,FALSE)*VLOOKUP($U13,怪物属性偏向!$E:$I,5,FALSE)/100*Z13*AB13)</f>
        <v>45</v>
      </c>
      <c r="AF13" s="10">
        <f>INT(VLOOKUP($V13,映射表!$B:$D,3,FALSE)*AA13)</f>
        <v>0</v>
      </c>
      <c r="AG13">
        <v>0.75</v>
      </c>
      <c r="AH13">
        <f>VLOOKUP(V13,映射表!B:C,2,FALSE)*0.25-AD13*0.05</f>
        <v>60.3</v>
      </c>
      <c r="AI13">
        <f t="shared" si="17"/>
        <v>45.224999999999994</v>
      </c>
      <c r="AJ13">
        <f>INT(VLOOKUP($V13,映射表!$B:$C,2,FALSE)*VLOOKUP($U13,怪物属性偏向!$E:$I,5,FALSE)/100)</f>
        <v>296</v>
      </c>
    </row>
    <row r="14" spans="1:43" x14ac:dyDescent="0.15">
      <c r="A14">
        <f t="shared" si="3"/>
        <v>3000004</v>
      </c>
      <c r="B14">
        <f t="shared" si="0"/>
        <v>3000011</v>
      </c>
      <c r="C14">
        <f t="shared" si="4"/>
        <v>3000011</v>
      </c>
      <c r="D14" t="str">
        <f t="shared" si="5"/>
        <v>3000004s8</v>
      </c>
      <c r="E14" t="str">
        <f t="shared" si="6"/>
        <v>3000012:4:1</v>
      </c>
      <c r="F14">
        <f t="shared" si="7"/>
        <v>12</v>
      </c>
      <c r="G14">
        <f t="shared" si="8"/>
        <v>3000012</v>
      </c>
      <c r="H14">
        <f t="shared" si="16"/>
        <v>12</v>
      </c>
      <c r="I14" t="str">
        <f>VLOOKUP(U14,怪物属性偏向!E:F,2,FALSE)</f>
        <v>黄蜂怪</v>
      </c>
      <c r="J14">
        <f t="shared" si="9"/>
        <v>4</v>
      </c>
      <c r="K14">
        <f t="shared" si="10"/>
        <v>241</v>
      </c>
      <c r="L14">
        <f t="shared" si="11"/>
        <v>134</v>
      </c>
      <c r="M14">
        <f t="shared" si="12"/>
        <v>45</v>
      </c>
      <c r="N14">
        <f t="shared" si="1"/>
        <v>0</v>
      </c>
      <c r="O14">
        <f t="shared" si="2"/>
        <v>3000012</v>
      </c>
      <c r="P14" t="str">
        <f t="shared" si="13"/>
        <v>高攻低血</v>
      </c>
      <c r="S14">
        <v>4</v>
      </c>
      <c r="T14">
        <v>8</v>
      </c>
      <c r="U14" t="s">
        <v>154</v>
      </c>
      <c r="V14">
        <f>VLOOKUP(S14,映射表!T:U,2,FALSE)</f>
        <v>4</v>
      </c>
      <c r="W14">
        <v>0</v>
      </c>
      <c r="X14" s="5">
        <v>0.6</v>
      </c>
      <c r="Y14" s="5">
        <v>1</v>
      </c>
      <c r="Z14" s="5">
        <f t="shared" si="14"/>
        <v>0.15278716216216215</v>
      </c>
      <c r="AA14" s="5">
        <v>0</v>
      </c>
      <c r="AB14" s="5">
        <v>1</v>
      </c>
      <c r="AC14" s="10">
        <f>INT(VLOOKUP($V14,映射表!$B:$C,2,FALSE)*VLOOKUP($U14,怪物属性偏向!$E:$I,3,FALSE)/100*X14*$AB14)</f>
        <v>241</v>
      </c>
      <c r="AD14" s="10">
        <f>INT(VLOOKUP($V14,映射表!$B:$C,2,FALSE)*VLOOKUP($U14,怪物属性偏向!$E:$I,4,FALSE)/100*Y14*$AB14)</f>
        <v>134</v>
      </c>
      <c r="AE14" s="10">
        <f>INT(VLOOKUP($V14,映射表!$B:$C,2,FALSE)*VLOOKUP($U14,怪物属性偏向!$E:$I,5,FALSE)/100*Z14*AB14)</f>
        <v>45</v>
      </c>
      <c r="AF14" s="10">
        <f>INT(VLOOKUP($V14,映射表!$B:$D,3,FALSE)*AA14)</f>
        <v>0</v>
      </c>
      <c r="AG14">
        <v>0.75</v>
      </c>
      <c r="AH14">
        <f>VLOOKUP(V14,映射表!B:C,2,FALSE)*0.25-AD14*0.05</f>
        <v>60.3</v>
      </c>
      <c r="AI14">
        <f t="shared" si="17"/>
        <v>45.224999999999994</v>
      </c>
      <c r="AJ14">
        <f>INT(VLOOKUP($V14,映射表!$B:$C,2,FALSE)*VLOOKUP($U14,怪物属性偏向!$E:$I,5,FALSE)/100)</f>
        <v>296</v>
      </c>
    </row>
    <row r="15" spans="1:43" x14ac:dyDescent="0.15">
      <c r="A15">
        <f t="shared" si="3"/>
        <v>3000005</v>
      </c>
      <c r="B15">
        <f t="shared" si="0"/>
        <v>3000015</v>
      </c>
      <c r="C15" t="str">
        <f t="shared" si="4"/>
        <v/>
      </c>
      <c r="D15" t="str">
        <f t="shared" si="5"/>
        <v>3000005s2</v>
      </c>
      <c r="E15" t="str">
        <f t="shared" si="6"/>
        <v>3000013:5:1</v>
      </c>
      <c r="F15">
        <f t="shared" si="7"/>
        <v>13</v>
      </c>
      <c r="G15">
        <f t="shared" si="8"/>
        <v>3000013</v>
      </c>
      <c r="H15">
        <f t="shared" si="16"/>
        <v>13</v>
      </c>
      <c r="I15" t="str">
        <f>VLOOKUP(U15,怪物属性偏向!E:F,2,FALSE)</f>
        <v>甲虫精</v>
      </c>
      <c r="J15">
        <f t="shared" si="9"/>
        <v>5</v>
      </c>
      <c r="K15">
        <f t="shared" si="10"/>
        <v>121</v>
      </c>
      <c r="L15">
        <f t="shared" si="11"/>
        <v>290</v>
      </c>
      <c r="M15">
        <f t="shared" si="12"/>
        <v>145</v>
      </c>
      <c r="N15">
        <f t="shared" si="1"/>
        <v>0</v>
      </c>
      <c r="O15">
        <f t="shared" si="2"/>
        <v>3000013</v>
      </c>
      <c r="P15" t="str">
        <f t="shared" si="13"/>
        <v>攻低血高</v>
      </c>
      <c r="S15">
        <v>5</v>
      </c>
      <c r="T15">
        <v>2</v>
      </c>
      <c r="U15" t="s">
        <v>135</v>
      </c>
      <c r="V15">
        <f>VLOOKUP(S15,映射表!T:U,2,FALSE)</f>
        <v>5</v>
      </c>
      <c r="W15">
        <v>0</v>
      </c>
      <c r="X15" s="5">
        <v>0.6</v>
      </c>
      <c r="Y15" s="5">
        <v>1</v>
      </c>
      <c r="Z15" s="5">
        <f t="shared" si="14"/>
        <v>0.19541778975741239</v>
      </c>
      <c r="AA15" s="5">
        <v>0</v>
      </c>
      <c r="AB15" s="5">
        <v>1</v>
      </c>
      <c r="AC15" s="10">
        <f>INT(VLOOKUP($V15,映射表!$B:$C,2,FALSE)*VLOOKUP($U15,怪物属性偏向!$E:$I,3,FALSE)/100*X15*$AB15)</f>
        <v>121</v>
      </c>
      <c r="AD15" s="10">
        <f>INT(VLOOKUP($V15,映射表!$B:$C,2,FALSE)*VLOOKUP($U15,怪物属性偏向!$E:$I,4,FALSE)/100*Y15*$AB15)</f>
        <v>290</v>
      </c>
      <c r="AE15" s="10">
        <f>INT(VLOOKUP($V15,映射表!$B:$C,2,FALSE)*VLOOKUP($U15,怪物属性偏向!$E:$I,5,FALSE)/100*Z15*AB15)</f>
        <v>145</v>
      </c>
      <c r="AF15" s="10">
        <f>INT(VLOOKUP($V15,映射表!$B:$D,3,FALSE)*AA15)</f>
        <v>0</v>
      </c>
      <c r="AG15">
        <v>2.5</v>
      </c>
      <c r="AH15">
        <f>VLOOKUP(V15,映射表!B:C,2,FALSE)*0.25-AD15*0.05</f>
        <v>58</v>
      </c>
      <c r="AI15">
        <f t="shared" si="17"/>
        <v>145</v>
      </c>
      <c r="AJ15">
        <f>INT(VLOOKUP($V15,映射表!$B:$C,2,FALSE)*VLOOKUP($U15,怪物属性偏向!$E:$I,5,FALSE)/100)</f>
        <v>742</v>
      </c>
    </row>
    <row r="16" spans="1:43" x14ac:dyDescent="0.15">
      <c r="A16">
        <f t="shared" si="3"/>
        <v>3000005</v>
      </c>
      <c r="B16">
        <f t="shared" si="0"/>
        <v>3000015</v>
      </c>
      <c r="C16" t="str">
        <f t="shared" si="4"/>
        <v/>
      </c>
      <c r="D16" t="str">
        <f t="shared" si="5"/>
        <v>3000005s4</v>
      </c>
      <c r="E16" t="str">
        <f t="shared" si="6"/>
        <v>3000014:5:1</v>
      </c>
      <c r="F16">
        <f t="shared" si="7"/>
        <v>14</v>
      </c>
      <c r="G16">
        <f t="shared" si="8"/>
        <v>3000014</v>
      </c>
      <c r="H16">
        <f t="shared" si="16"/>
        <v>14</v>
      </c>
      <c r="I16" t="str">
        <f>VLOOKUP(U16,怪物属性偏向!E:F,2,FALSE)</f>
        <v>小蘑菇</v>
      </c>
      <c r="J16">
        <f t="shared" si="9"/>
        <v>5</v>
      </c>
      <c r="K16">
        <f t="shared" si="10"/>
        <v>174</v>
      </c>
      <c r="L16">
        <f t="shared" si="11"/>
        <v>290</v>
      </c>
      <c r="M16">
        <f t="shared" si="12"/>
        <v>87</v>
      </c>
      <c r="N16">
        <f t="shared" si="1"/>
        <v>0</v>
      </c>
      <c r="O16">
        <f t="shared" si="2"/>
        <v>3000014</v>
      </c>
      <c r="P16" t="str">
        <f t="shared" si="13"/>
        <v>平均怪</v>
      </c>
      <c r="S16">
        <v>5</v>
      </c>
      <c r="T16">
        <v>4</v>
      </c>
      <c r="U16" t="s">
        <v>150</v>
      </c>
      <c r="V16">
        <f>VLOOKUP(S16,映射表!T:U,2,FALSE)</f>
        <v>5</v>
      </c>
      <c r="W16">
        <v>0</v>
      </c>
      <c r="X16" s="5">
        <v>0.6</v>
      </c>
      <c r="Y16" s="5">
        <v>1</v>
      </c>
      <c r="Z16" s="5">
        <f t="shared" si="14"/>
        <v>0.1875</v>
      </c>
      <c r="AA16" s="5">
        <v>0</v>
      </c>
      <c r="AB16" s="5">
        <v>1</v>
      </c>
      <c r="AC16" s="10">
        <f>INT(VLOOKUP($V16,映射表!$B:$C,2,FALSE)*VLOOKUP($U16,怪物属性偏向!$E:$I,3,FALSE)/100*X16*$AB16)</f>
        <v>174</v>
      </c>
      <c r="AD16" s="10">
        <f>INT(VLOOKUP($V16,映射表!$B:$C,2,FALSE)*VLOOKUP($U16,怪物属性偏向!$E:$I,4,FALSE)/100*Y16*$AB16)</f>
        <v>290</v>
      </c>
      <c r="AE16" s="10">
        <f>INT(VLOOKUP($V16,映射表!$B:$C,2,FALSE)*VLOOKUP($U16,怪物属性偏向!$E:$I,5,FALSE)/100*Z16*AB16)</f>
        <v>87</v>
      </c>
      <c r="AF16" s="10">
        <f>INT(VLOOKUP($V16,映射表!$B:$D,3,FALSE)*AA16)</f>
        <v>0</v>
      </c>
      <c r="AG16">
        <v>1.5</v>
      </c>
      <c r="AH16">
        <f>VLOOKUP(V16,映射表!B:C,2,FALSE)*0.25-AD16*0.05</f>
        <v>58</v>
      </c>
      <c r="AI16">
        <f t="shared" si="17"/>
        <v>87</v>
      </c>
      <c r="AJ16">
        <f>INT(VLOOKUP($V16,映射表!$B:$C,2,FALSE)*VLOOKUP($U16,怪物属性偏向!$E:$I,5,FALSE)/100)</f>
        <v>464</v>
      </c>
    </row>
    <row r="17" spans="1:36" x14ac:dyDescent="0.15">
      <c r="A17">
        <f t="shared" si="3"/>
        <v>3000005</v>
      </c>
      <c r="B17">
        <f t="shared" si="0"/>
        <v>3000015</v>
      </c>
      <c r="C17">
        <f t="shared" si="4"/>
        <v>3000015</v>
      </c>
      <c r="D17" t="str">
        <f t="shared" si="5"/>
        <v>3000005s6</v>
      </c>
      <c r="E17" t="str">
        <f t="shared" si="6"/>
        <v>3000015:5:1</v>
      </c>
      <c r="F17">
        <f t="shared" si="7"/>
        <v>15</v>
      </c>
      <c r="G17">
        <f t="shared" si="8"/>
        <v>3000015</v>
      </c>
      <c r="H17">
        <f t="shared" si="16"/>
        <v>15</v>
      </c>
      <c r="I17" t="str">
        <f>VLOOKUP(U17,怪物属性偏向!E:F,2,FALSE)</f>
        <v>小蘑菇</v>
      </c>
      <c r="J17">
        <f t="shared" si="9"/>
        <v>5</v>
      </c>
      <c r="K17">
        <f t="shared" si="10"/>
        <v>174</v>
      </c>
      <c r="L17">
        <f t="shared" si="11"/>
        <v>290</v>
      </c>
      <c r="M17">
        <f t="shared" si="12"/>
        <v>87</v>
      </c>
      <c r="N17">
        <f t="shared" si="1"/>
        <v>0</v>
      </c>
      <c r="O17">
        <f t="shared" si="2"/>
        <v>3000015</v>
      </c>
      <c r="P17" t="str">
        <f t="shared" si="13"/>
        <v>平均怪</v>
      </c>
      <c r="S17">
        <v>5</v>
      </c>
      <c r="T17">
        <v>6</v>
      </c>
      <c r="U17" t="s">
        <v>156</v>
      </c>
      <c r="V17">
        <f>VLOOKUP(S17,映射表!T:U,2,FALSE)</f>
        <v>5</v>
      </c>
      <c r="W17">
        <v>1</v>
      </c>
      <c r="X17" s="5">
        <v>0.6</v>
      </c>
      <c r="Y17" s="5">
        <v>1</v>
      </c>
      <c r="Z17" s="5">
        <f t="shared" si="14"/>
        <v>0.1875</v>
      </c>
      <c r="AA17" s="5">
        <v>0</v>
      </c>
      <c r="AB17" s="5">
        <v>1</v>
      </c>
      <c r="AC17" s="10">
        <f>INT(VLOOKUP($V17,映射表!$B:$C,2,FALSE)*VLOOKUP($U17,怪物属性偏向!$E:$I,3,FALSE)/100*X17*$AB17)</f>
        <v>174</v>
      </c>
      <c r="AD17" s="10">
        <f>INT(VLOOKUP($V17,映射表!$B:$C,2,FALSE)*VLOOKUP($U17,怪物属性偏向!$E:$I,4,FALSE)/100*Y17*$AB17)</f>
        <v>290</v>
      </c>
      <c r="AE17" s="10">
        <f>INT(VLOOKUP($V17,映射表!$B:$C,2,FALSE)*VLOOKUP($U17,怪物属性偏向!$E:$I,5,FALSE)/100*Z17*AB17)</f>
        <v>87</v>
      </c>
      <c r="AF17" s="10">
        <f>INT(VLOOKUP($V17,映射表!$B:$D,3,FALSE)*AA17)</f>
        <v>0</v>
      </c>
      <c r="AG17">
        <v>1.5</v>
      </c>
      <c r="AH17">
        <f>VLOOKUP(V17,映射表!B:C,2,FALSE)*0.25-AD17*0.05</f>
        <v>58</v>
      </c>
      <c r="AI17">
        <f t="shared" si="17"/>
        <v>87</v>
      </c>
      <c r="AJ17">
        <f>INT(VLOOKUP($V17,映射表!$B:$C,2,FALSE)*VLOOKUP($U17,怪物属性偏向!$E:$I,5,FALSE)/100)</f>
        <v>464</v>
      </c>
    </row>
    <row r="18" spans="1:36" x14ac:dyDescent="0.15">
      <c r="A18">
        <f t="shared" si="3"/>
        <v>3000005</v>
      </c>
      <c r="B18">
        <f t="shared" si="0"/>
        <v>3000015</v>
      </c>
      <c r="C18">
        <f t="shared" si="4"/>
        <v>3000015</v>
      </c>
      <c r="D18" t="str">
        <f t="shared" si="5"/>
        <v>3000005s7</v>
      </c>
      <c r="E18" t="str">
        <f t="shared" si="6"/>
        <v>3000016:5:1</v>
      </c>
      <c r="F18">
        <f t="shared" si="7"/>
        <v>16</v>
      </c>
      <c r="G18">
        <f t="shared" si="8"/>
        <v>3000016</v>
      </c>
      <c r="H18">
        <f t="shared" si="16"/>
        <v>16</v>
      </c>
      <c r="I18" t="str">
        <f>VLOOKUP(U18,怪物属性偏向!E:F,2,FALSE)</f>
        <v>黄蜂怪</v>
      </c>
      <c r="J18">
        <f t="shared" si="9"/>
        <v>5</v>
      </c>
      <c r="K18">
        <f t="shared" si="10"/>
        <v>261</v>
      </c>
      <c r="L18">
        <f t="shared" si="11"/>
        <v>145</v>
      </c>
      <c r="M18">
        <f t="shared" si="12"/>
        <v>48</v>
      </c>
      <c r="N18">
        <f t="shared" si="1"/>
        <v>0</v>
      </c>
      <c r="O18">
        <f t="shared" si="2"/>
        <v>3000016</v>
      </c>
      <c r="P18" t="str">
        <f t="shared" si="13"/>
        <v>高攻低血</v>
      </c>
      <c r="S18">
        <v>5</v>
      </c>
      <c r="T18">
        <v>7</v>
      </c>
      <c r="U18" t="s">
        <v>154</v>
      </c>
      <c r="V18">
        <f>VLOOKUP(S18,映射表!T:U,2,FALSE)</f>
        <v>5</v>
      </c>
      <c r="W18">
        <v>0</v>
      </c>
      <c r="X18" s="5">
        <v>0.6</v>
      </c>
      <c r="Y18" s="5">
        <v>1</v>
      </c>
      <c r="Z18" s="5">
        <f t="shared" si="14"/>
        <v>0.15245327102803738</v>
      </c>
      <c r="AA18" s="5">
        <v>0</v>
      </c>
      <c r="AB18" s="5">
        <v>1</v>
      </c>
      <c r="AC18" s="10">
        <f>INT(VLOOKUP($V18,映射表!$B:$C,2,FALSE)*VLOOKUP($U18,怪物属性偏向!$E:$I,3,FALSE)/100*X18*$AB18)</f>
        <v>261</v>
      </c>
      <c r="AD18" s="10">
        <f>INT(VLOOKUP($V18,映射表!$B:$C,2,FALSE)*VLOOKUP($U18,怪物属性偏向!$E:$I,4,FALSE)/100*Y18*$AB18)</f>
        <v>145</v>
      </c>
      <c r="AE18" s="10">
        <f>INT(VLOOKUP($V18,映射表!$B:$C,2,FALSE)*VLOOKUP($U18,怪物属性偏向!$E:$I,5,FALSE)/100*Z18*AB18)</f>
        <v>48</v>
      </c>
      <c r="AF18" s="10">
        <f>INT(VLOOKUP($V18,映射表!$B:$D,3,FALSE)*AA18)</f>
        <v>0</v>
      </c>
      <c r="AG18">
        <v>0.75</v>
      </c>
      <c r="AH18">
        <f>VLOOKUP(V18,映射表!B:C,2,FALSE)*0.25-AD18*0.05</f>
        <v>65.25</v>
      </c>
      <c r="AI18">
        <f t="shared" si="17"/>
        <v>48.9375</v>
      </c>
      <c r="AJ18">
        <f>INT(VLOOKUP($V18,映射表!$B:$C,2,FALSE)*VLOOKUP($U18,怪物属性偏向!$E:$I,5,FALSE)/100)</f>
        <v>321</v>
      </c>
    </row>
    <row r="19" spans="1:36" x14ac:dyDescent="0.15">
      <c r="A19">
        <f t="shared" si="3"/>
        <v>3000005</v>
      </c>
      <c r="B19">
        <f t="shared" si="0"/>
        <v>3000015</v>
      </c>
      <c r="C19">
        <f t="shared" si="4"/>
        <v>3000015</v>
      </c>
      <c r="D19" t="str">
        <f t="shared" si="5"/>
        <v>3000005s9</v>
      </c>
      <c r="E19" t="str">
        <f t="shared" si="6"/>
        <v>3000017:5:1</v>
      </c>
      <c r="F19">
        <f t="shared" si="7"/>
        <v>17</v>
      </c>
      <c r="G19">
        <f t="shared" si="8"/>
        <v>3000017</v>
      </c>
      <c r="H19">
        <f t="shared" si="16"/>
        <v>17</v>
      </c>
      <c r="I19" t="str">
        <f>VLOOKUP(U19,怪物属性偏向!E:F,2,FALSE)</f>
        <v>黄蜂怪</v>
      </c>
      <c r="J19">
        <f t="shared" si="9"/>
        <v>5</v>
      </c>
      <c r="K19">
        <f t="shared" si="10"/>
        <v>261</v>
      </c>
      <c r="L19">
        <f t="shared" si="11"/>
        <v>145</v>
      </c>
      <c r="M19">
        <f t="shared" si="12"/>
        <v>48</v>
      </c>
      <c r="N19">
        <f t="shared" si="12"/>
        <v>0</v>
      </c>
      <c r="O19">
        <f t="shared" si="2"/>
        <v>3000017</v>
      </c>
      <c r="P19" t="str">
        <f t="shared" si="13"/>
        <v>高攻低血</v>
      </c>
      <c r="S19">
        <v>5</v>
      </c>
      <c r="T19">
        <v>9</v>
      </c>
      <c r="U19" t="s">
        <v>154</v>
      </c>
      <c r="V19">
        <f>VLOOKUP(S19,映射表!T:U,2,FALSE)</f>
        <v>5</v>
      </c>
      <c r="W19">
        <v>0</v>
      </c>
      <c r="X19" s="5">
        <v>0.6</v>
      </c>
      <c r="Y19" s="5">
        <v>1</v>
      </c>
      <c r="Z19" s="5">
        <f t="shared" si="14"/>
        <v>0.15245327102803738</v>
      </c>
      <c r="AA19" s="5">
        <v>0</v>
      </c>
      <c r="AB19" s="5">
        <v>1</v>
      </c>
      <c r="AC19" s="10">
        <f>INT(VLOOKUP($V19,映射表!$B:$C,2,FALSE)*VLOOKUP($U19,怪物属性偏向!$E:$I,3,FALSE)/100*X19*$AB19)</f>
        <v>261</v>
      </c>
      <c r="AD19" s="10">
        <f>INT(VLOOKUP($V19,映射表!$B:$C,2,FALSE)*VLOOKUP($U19,怪物属性偏向!$E:$I,4,FALSE)/100*Y19*$AB19)</f>
        <v>145</v>
      </c>
      <c r="AE19" s="10">
        <f>INT(VLOOKUP($V19,映射表!$B:$C,2,FALSE)*VLOOKUP($U19,怪物属性偏向!$E:$I,5,FALSE)/100*Z19*AB19)</f>
        <v>48</v>
      </c>
      <c r="AF19" s="10">
        <f>INT(VLOOKUP($V19,映射表!$B:$D,3,FALSE)*AA19)</f>
        <v>0</v>
      </c>
      <c r="AG19">
        <v>0.75</v>
      </c>
      <c r="AH19">
        <f>VLOOKUP(V19,映射表!B:C,2,FALSE)*0.25-AD19*0.05</f>
        <v>65.25</v>
      </c>
      <c r="AI19">
        <f t="shared" si="17"/>
        <v>48.9375</v>
      </c>
      <c r="AJ19">
        <f>INT(VLOOKUP($V19,映射表!$B:$C,2,FALSE)*VLOOKUP($U19,怪物属性偏向!$E:$I,5,FALSE)/100)</f>
        <v>321</v>
      </c>
    </row>
    <row r="20" spans="1:36" x14ac:dyDescent="0.15">
      <c r="A20">
        <f t="shared" si="3"/>
        <v>3000006</v>
      </c>
      <c r="B20">
        <f t="shared" si="0"/>
        <v>3000020</v>
      </c>
      <c r="C20" t="str">
        <f t="shared" si="4"/>
        <v/>
      </c>
      <c r="D20" t="str">
        <f t="shared" si="5"/>
        <v>3000006s1</v>
      </c>
      <c r="E20" t="str">
        <f t="shared" si="6"/>
        <v>3000018:6:1</v>
      </c>
      <c r="F20">
        <f t="shared" si="7"/>
        <v>18</v>
      </c>
      <c r="G20">
        <f t="shared" si="8"/>
        <v>3000018</v>
      </c>
      <c r="H20">
        <f t="shared" si="16"/>
        <v>18</v>
      </c>
      <c r="I20" t="str">
        <f>VLOOKUP(U20,怪物属性偏向!E:F,2,FALSE)</f>
        <v>黄蜂怪</v>
      </c>
      <c r="J20">
        <f t="shared" si="9"/>
        <v>6</v>
      </c>
      <c r="K20">
        <f t="shared" si="10"/>
        <v>280</v>
      </c>
      <c r="L20">
        <f t="shared" si="11"/>
        <v>156</v>
      </c>
      <c r="M20">
        <f t="shared" si="12"/>
        <v>52</v>
      </c>
      <c r="N20">
        <f t="shared" si="12"/>
        <v>0</v>
      </c>
      <c r="O20">
        <f t="shared" si="2"/>
        <v>3000018</v>
      </c>
      <c r="P20" t="str">
        <f t="shared" si="13"/>
        <v>高攻低血</v>
      </c>
      <c r="S20">
        <v>6</v>
      </c>
      <c r="T20">
        <v>1</v>
      </c>
      <c r="U20" t="s">
        <v>154</v>
      </c>
      <c r="V20">
        <f>VLOOKUP(S20,映射表!T:U,2,FALSE)</f>
        <v>6</v>
      </c>
      <c r="W20">
        <v>0</v>
      </c>
      <c r="X20" s="5">
        <v>0.6</v>
      </c>
      <c r="Y20" s="5">
        <v>1</v>
      </c>
      <c r="Z20" s="5">
        <f t="shared" si="14"/>
        <v>0.15260869565217394</v>
      </c>
      <c r="AA20" s="5">
        <v>0</v>
      </c>
      <c r="AB20" s="5">
        <v>1</v>
      </c>
      <c r="AC20" s="10">
        <f>INT(VLOOKUP($V20,映射表!$B:$C,2,FALSE)*VLOOKUP($U20,怪物属性偏向!$E:$I,3,FALSE)/100*X20*$AB20)</f>
        <v>280</v>
      </c>
      <c r="AD20" s="10">
        <f>INT(VLOOKUP($V20,映射表!$B:$C,2,FALSE)*VLOOKUP($U20,怪物属性偏向!$E:$I,4,FALSE)/100*Y20*$AB20)</f>
        <v>156</v>
      </c>
      <c r="AE20" s="10">
        <f>INT(VLOOKUP($V20,映射表!$B:$C,2,FALSE)*VLOOKUP($U20,怪物属性偏向!$E:$I,5,FALSE)/100*Z20*AB20)</f>
        <v>52</v>
      </c>
      <c r="AF20" s="10">
        <f>INT(VLOOKUP($V20,映射表!$B:$D,3,FALSE)*AA20)</f>
        <v>0</v>
      </c>
      <c r="AG20">
        <v>0.75</v>
      </c>
      <c r="AH20">
        <f>VLOOKUP(V20,映射表!B:C,2,FALSE)*0.25-AD20*0.05</f>
        <v>70.2</v>
      </c>
      <c r="AI20">
        <f t="shared" si="17"/>
        <v>52.650000000000006</v>
      </c>
      <c r="AJ20">
        <f>INT(VLOOKUP($V20,映射表!$B:$C,2,FALSE)*VLOOKUP($U20,怪物属性偏向!$E:$I,5,FALSE)/100)</f>
        <v>345</v>
      </c>
    </row>
    <row r="21" spans="1:36" x14ac:dyDescent="0.15">
      <c r="A21">
        <f t="shared" si="3"/>
        <v>3000006</v>
      </c>
      <c r="B21">
        <f t="shared" si="0"/>
        <v>3000020</v>
      </c>
      <c r="C21" t="str">
        <f t="shared" si="4"/>
        <v/>
      </c>
      <c r="D21" t="str">
        <f t="shared" si="5"/>
        <v>3000006s2</v>
      </c>
      <c r="E21" t="str">
        <f t="shared" si="6"/>
        <v>3000019:6:1</v>
      </c>
      <c r="F21">
        <f t="shared" si="7"/>
        <v>19</v>
      </c>
      <c r="G21">
        <f t="shared" si="8"/>
        <v>3000019</v>
      </c>
      <c r="H21">
        <f t="shared" si="16"/>
        <v>19</v>
      </c>
      <c r="I21" t="str">
        <f>VLOOKUP(U21,怪物属性偏向!E:F,2,FALSE)</f>
        <v>甲虫精</v>
      </c>
      <c r="J21">
        <f t="shared" si="9"/>
        <v>6</v>
      </c>
      <c r="K21">
        <f t="shared" si="10"/>
        <v>131</v>
      </c>
      <c r="L21">
        <f t="shared" si="11"/>
        <v>312</v>
      </c>
      <c r="M21">
        <f t="shared" si="12"/>
        <v>156</v>
      </c>
      <c r="N21">
        <f t="shared" si="12"/>
        <v>0</v>
      </c>
      <c r="O21">
        <f t="shared" si="2"/>
        <v>3000019</v>
      </c>
      <c r="P21" t="str">
        <f t="shared" si="13"/>
        <v>攻低血高</v>
      </c>
      <c r="S21">
        <v>6</v>
      </c>
      <c r="T21">
        <v>2</v>
      </c>
      <c r="U21" t="s">
        <v>135</v>
      </c>
      <c r="V21">
        <f>VLOOKUP(S21,映射表!T:U,2,FALSE)</f>
        <v>6</v>
      </c>
      <c r="W21">
        <v>0</v>
      </c>
      <c r="X21" s="5">
        <v>0.6</v>
      </c>
      <c r="Y21" s="5">
        <v>1</v>
      </c>
      <c r="Z21" s="5">
        <f t="shared" si="14"/>
        <v>0.19548872180451127</v>
      </c>
      <c r="AA21" s="5">
        <v>0</v>
      </c>
      <c r="AB21" s="5">
        <v>1</v>
      </c>
      <c r="AC21" s="10">
        <f>INT(VLOOKUP($V21,映射表!$B:$C,2,FALSE)*VLOOKUP($U21,怪物属性偏向!$E:$I,3,FALSE)/100*X21*$AB21)</f>
        <v>131</v>
      </c>
      <c r="AD21" s="10">
        <f>INT(VLOOKUP($V21,映射表!$B:$C,2,FALSE)*VLOOKUP($U21,怪物属性偏向!$E:$I,4,FALSE)/100*Y21*$AB21)</f>
        <v>312</v>
      </c>
      <c r="AE21" s="10">
        <f>INT(VLOOKUP($V21,映射表!$B:$C,2,FALSE)*VLOOKUP($U21,怪物属性偏向!$E:$I,5,FALSE)/100*Z21*AB21)</f>
        <v>156</v>
      </c>
      <c r="AF21" s="10">
        <f>INT(VLOOKUP($V21,映射表!$B:$D,3,FALSE)*AA21)</f>
        <v>0</v>
      </c>
      <c r="AG21">
        <v>2.5</v>
      </c>
      <c r="AH21">
        <f>VLOOKUP(V21,映射表!B:C,2,FALSE)*0.25-AD21*0.05</f>
        <v>62.4</v>
      </c>
      <c r="AI21">
        <f t="shared" si="17"/>
        <v>156</v>
      </c>
      <c r="AJ21">
        <f>INT(VLOOKUP($V21,映射表!$B:$C,2,FALSE)*VLOOKUP($U21,怪物属性偏向!$E:$I,5,FALSE)/100)</f>
        <v>798</v>
      </c>
    </row>
    <row r="22" spans="1:36" x14ac:dyDescent="0.15">
      <c r="A22">
        <f t="shared" si="3"/>
        <v>3000006</v>
      </c>
      <c r="B22">
        <f t="shared" si="0"/>
        <v>3000020</v>
      </c>
      <c r="C22">
        <f t="shared" si="4"/>
        <v>3000020</v>
      </c>
      <c r="D22" t="str">
        <f t="shared" si="5"/>
        <v>3000006s3</v>
      </c>
      <c r="E22" t="str">
        <f t="shared" si="6"/>
        <v>3000020:6:1</v>
      </c>
      <c r="F22">
        <f t="shared" si="7"/>
        <v>20</v>
      </c>
      <c r="G22">
        <f t="shared" si="8"/>
        <v>3000020</v>
      </c>
      <c r="H22">
        <f t="shared" si="16"/>
        <v>20</v>
      </c>
      <c r="I22" t="str">
        <f>VLOOKUP(U22,怪物属性偏向!E:F,2,FALSE)</f>
        <v>黄蜂怪</v>
      </c>
      <c r="J22">
        <f t="shared" si="9"/>
        <v>6</v>
      </c>
      <c r="K22">
        <f t="shared" si="10"/>
        <v>280</v>
      </c>
      <c r="L22">
        <f t="shared" si="11"/>
        <v>156</v>
      </c>
      <c r="M22">
        <f t="shared" si="12"/>
        <v>52</v>
      </c>
      <c r="N22">
        <f t="shared" si="12"/>
        <v>0</v>
      </c>
      <c r="O22">
        <f t="shared" si="2"/>
        <v>3000020</v>
      </c>
      <c r="P22" t="str">
        <f t="shared" si="13"/>
        <v>高攻低血</v>
      </c>
      <c r="S22">
        <v>6</v>
      </c>
      <c r="T22">
        <v>3</v>
      </c>
      <c r="U22" t="s">
        <v>154</v>
      </c>
      <c r="V22">
        <f>VLOOKUP(S22,映射表!T:U,2,FALSE)</f>
        <v>6</v>
      </c>
      <c r="W22">
        <v>1</v>
      </c>
      <c r="X22" s="5">
        <v>0.6</v>
      </c>
      <c r="Y22" s="5">
        <v>1</v>
      </c>
      <c r="Z22" s="5">
        <f t="shared" si="14"/>
        <v>0.15260869565217394</v>
      </c>
      <c r="AA22" s="5">
        <v>0</v>
      </c>
      <c r="AB22" s="5">
        <v>1</v>
      </c>
      <c r="AC22" s="10">
        <f>INT(VLOOKUP($V22,映射表!$B:$C,2,FALSE)*VLOOKUP($U22,怪物属性偏向!$E:$I,3,FALSE)/100*X22*$AB22)</f>
        <v>280</v>
      </c>
      <c r="AD22" s="10">
        <f>INT(VLOOKUP($V22,映射表!$B:$C,2,FALSE)*VLOOKUP($U22,怪物属性偏向!$E:$I,4,FALSE)/100*Y22*$AB22)</f>
        <v>156</v>
      </c>
      <c r="AE22" s="10">
        <f>INT(VLOOKUP($V22,映射表!$B:$C,2,FALSE)*VLOOKUP($U22,怪物属性偏向!$E:$I,5,FALSE)/100*Z22*AB22)</f>
        <v>52</v>
      </c>
      <c r="AF22" s="10">
        <f>INT(VLOOKUP($V22,映射表!$B:$D,3,FALSE)*AA22)</f>
        <v>0</v>
      </c>
      <c r="AG22">
        <v>0.75</v>
      </c>
      <c r="AH22">
        <f>VLOOKUP(V22,映射表!B:C,2,FALSE)*0.25-AD22*0.05</f>
        <v>70.2</v>
      </c>
      <c r="AI22">
        <f t="shared" si="17"/>
        <v>52.650000000000006</v>
      </c>
      <c r="AJ22">
        <f>INT(VLOOKUP($V22,映射表!$B:$C,2,FALSE)*VLOOKUP($U22,怪物属性偏向!$E:$I,5,FALSE)/100)</f>
        <v>345</v>
      </c>
    </row>
    <row r="23" spans="1:36" x14ac:dyDescent="0.15">
      <c r="A23">
        <f t="shared" si="3"/>
        <v>3000006</v>
      </c>
      <c r="B23">
        <f t="shared" si="0"/>
        <v>3000020</v>
      </c>
      <c r="C23">
        <f t="shared" si="4"/>
        <v>3000020</v>
      </c>
      <c r="D23" t="str">
        <f t="shared" si="5"/>
        <v>3000006s5</v>
      </c>
      <c r="E23" t="str">
        <f t="shared" si="6"/>
        <v>3000021:6:1</v>
      </c>
      <c r="F23">
        <f t="shared" si="7"/>
        <v>21</v>
      </c>
      <c r="G23">
        <f t="shared" si="8"/>
        <v>3000021</v>
      </c>
      <c r="H23">
        <f t="shared" si="16"/>
        <v>21</v>
      </c>
      <c r="I23" t="str">
        <f>VLOOKUP(U23,怪物属性偏向!E:F,2,FALSE)</f>
        <v>黄蜂怪</v>
      </c>
      <c r="J23">
        <f t="shared" si="9"/>
        <v>6</v>
      </c>
      <c r="K23">
        <f t="shared" si="10"/>
        <v>280</v>
      </c>
      <c r="L23">
        <f t="shared" si="11"/>
        <v>156</v>
      </c>
      <c r="M23">
        <f t="shared" si="12"/>
        <v>52</v>
      </c>
      <c r="N23">
        <f t="shared" si="12"/>
        <v>0</v>
      </c>
      <c r="O23">
        <f t="shared" si="2"/>
        <v>3000021</v>
      </c>
      <c r="P23" t="str">
        <f t="shared" si="13"/>
        <v>高攻低血</v>
      </c>
      <c r="S23">
        <v>6</v>
      </c>
      <c r="T23">
        <v>5</v>
      </c>
      <c r="U23" t="s">
        <v>154</v>
      </c>
      <c r="V23">
        <f>VLOOKUP(S23,映射表!T:U,2,FALSE)</f>
        <v>6</v>
      </c>
      <c r="W23">
        <v>0</v>
      </c>
      <c r="X23" s="5">
        <v>0.6</v>
      </c>
      <c r="Y23" s="5">
        <v>1</v>
      </c>
      <c r="Z23" s="5">
        <f t="shared" si="14"/>
        <v>0.15260869565217394</v>
      </c>
      <c r="AA23" s="5">
        <v>0</v>
      </c>
      <c r="AB23" s="5">
        <v>1</v>
      </c>
      <c r="AC23" s="10">
        <f>INT(VLOOKUP($V23,映射表!$B:$C,2,FALSE)*VLOOKUP($U23,怪物属性偏向!$E:$I,3,FALSE)/100*X23*$AB23)</f>
        <v>280</v>
      </c>
      <c r="AD23" s="10">
        <f>INT(VLOOKUP($V23,映射表!$B:$C,2,FALSE)*VLOOKUP($U23,怪物属性偏向!$E:$I,4,FALSE)/100*Y23*$AB23)</f>
        <v>156</v>
      </c>
      <c r="AE23" s="10">
        <f>INT(VLOOKUP($V23,映射表!$B:$C,2,FALSE)*VLOOKUP($U23,怪物属性偏向!$E:$I,5,FALSE)/100*Z23*AB23)</f>
        <v>52</v>
      </c>
      <c r="AF23" s="10">
        <f>INT(VLOOKUP($V23,映射表!$B:$D,3,FALSE)*AA23)</f>
        <v>0</v>
      </c>
      <c r="AG23">
        <v>0.75</v>
      </c>
      <c r="AH23">
        <f>VLOOKUP(V23,映射表!B:C,2,FALSE)*0.25-AD23*0.05</f>
        <v>70.2</v>
      </c>
      <c r="AI23">
        <f t="shared" si="17"/>
        <v>52.650000000000006</v>
      </c>
      <c r="AJ23">
        <f>INT(VLOOKUP($V23,映射表!$B:$C,2,FALSE)*VLOOKUP($U23,怪物属性偏向!$E:$I,5,FALSE)/100)</f>
        <v>345</v>
      </c>
    </row>
    <row r="24" spans="1:36" x14ac:dyDescent="0.15">
      <c r="A24">
        <f t="shared" si="3"/>
        <v>3000007</v>
      </c>
      <c r="B24">
        <f t="shared" si="0"/>
        <v>3000024</v>
      </c>
      <c r="C24" t="str">
        <f t="shared" si="4"/>
        <v/>
      </c>
      <c r="D24" t="str">
        <f t="shared" si="5"/>
        <v>3000007s1</v>
      </c>
      <c r="E24" t="str">
        <f t="shared" si="6"/>
        <v>3000022:7:1</v>
      </c>
      <c r="F24">
        <f t="shared" si="7"/>
        <v>22</v>
      </c>
      <c r="G24">
        <f t="shared" si="8"/>
        <v>3000022</v>
      </c>
      <c r="H24">
        <f t="shared" si="16"/>
        <v>22</v>
      </c>
      <c r="I24" t="str">
        <f>VLOOKUP(U24,怪物属性偏向!E:F,2,FALSE)</f>
        <v>甲虫精</v>
      </c>
      <c r="J24">
        <f t="shared" si="9"/>
        <v>7</v>
      </c>
      <c r="K24">
        <f t="shared" si="10"/>
        <v>140</v>
      </c>
      <c r="L24">
        <f t="shared" si="11"/>
        <v>334</v>
      </c>
      <c r="M24">
        <f t="shared" si="12"/>
        <v>167</v>
      </c>
      <c r="N24">
        <f t="shared" si="12"/>
        <v>0</v>
      </c>
      <c r="O24">
        <f t="shared" si="2"/>
        <v>3000022</v>
      </c>
      <c r="P24" t="str">
        <f t="shared" si="13"/>
        <v>攻低血高</v>
      </c>
      <c r="S24">
        <v>7</v>
      </c>
      <c r="T24">
        <v>1</v>
      </c>
      <c r="U24" t="s">
        <v>135</v>
      </c>
      <c r="V24">
        <f>VLOOKUP(S24,映射表!T:U,2,FALSE)</f>
        <v>7</v>
      </c>
      <c r="W24">
        <v>0</v>
      </c>
      <c r="X24" s="5">
        <v>0.6</v>
      </c>
      <c r="Y24" s="5">
        <v>1</v>
      </c>
      <c r="Z24" s="5">
        <f t="shared" si="14"/>
        <v>0.19532163742690059</v>
      </c>
      <c r="AA24" s="5">
        <v>0</v>
      </c>
      <c r="AB24" s="5">
        <v>1</v>
      </c>
      <c r="AC24" s="10">
        <f>INT(VLOOKUP($V24,映射表!$B:$C,2,FALSE)*VLOOKUP($U24,怪物属性偏向!$E:$I,3,FALSE)/100*X24*$AB24)</f>
        <v>140</v>
      </c>
      <c r="AD24" s="10">
        <f>INT(VLOOKUP($V24,映射表!$B:$C,2,FALSE)*VLOOKUP($U24,怪物属性偏向!$E:$I,4,FALSE)/100*Y24*$AB24)</f>
        <v>334</v>
      </c>
      <c r="AE24" s="10">
        <f>INT(VLOOKUP($V24,映射表!$B:$C,2,FALSE)*VLOOKUP($U24,怪物属性偏向!$E:$I,5,FALSE)/100*Z24*AB24)</f>
        <v>167</v>
      </c>
      <c r="AF24" s="10">
        <f>INT(VLOOKUP($V24,映射表!$B:$D,3,FALSE)*AA24)</f>
        <v>0</v>
      </c>
      <c r="AG24">
        <v>2.5</v>
      </c>
      <c r="AH24">
        <f>VLOOKUP(V24,映射表!B:C,2,FALSE)*0.25-AD24*0.05</f>
        <v>66.8</v>
      </c>
      <c r="AI24">
        <f t="shared" si="17"/>
        <v>167</v>
      </c>
      <c r="AJ24">
        <f>INT(VLOOKUP($V24,映射表!$B:$C,2,FALSE)*VLOOKUP($U24,怪物属性偏向!$E:$I,5,FALSE)/100)</f>
        <v>855</v>
      </c>
    </row>
    <row r="25" spans="1:36" x14ac:dyDescent="0.15">
      <c r="A25">
        <f t="shared" si="3"/>
        <v>3000007</v>
      </c>
      <c r="B25">
        <f t="shared" si="0"/>
        <v>3000024</v>
      </c>
      <c r="C25" t="str">
        <f t="shared" si="4"/>
        <v/>
      </c>
      <c r="D25" t="str">
        <f t="shared" si="5"/>
        <v>3000007s3</v>
      </c>
      <c r="E25" t="str">
        <f t="shared" si="6"/>
        <v>3000023:7:1</v>
      </c>
      <c r="F25">
        <f t="shared" si="7"/>
        <v>23</v>
      </c>
      <c r="G25">
        <f t="shared" si="8"/>
        <v>3000023</v>
      </c>
      <c r="H25">
        <f t="shared" si="16"/>
        <v>23</v>
      </c>
      <c r="I25" t="str">
        <f>VLOOKUP(U25,怪物属性偏向!E:F,2,FALSE)</f>
        <v>甲虫精</v>
      </c>
      <c r="J25">
        <f t="shared" si="9"/>
        <v>7</v>
      </c>
      <c r="K25">
        <f t="shared" si="10"/>
        <v>140</v>
      </c>
      <c r="L25">
        <f t="shared" si="11"/>
        <v>334</v>
      </c>
      <c r="M25">
        <f t="shared" si="12"/>
        <v>167</v>
      </c>
      <c r="N25">
        <f t="shared" si="12"/>
        <v>0</v>
      </c>
      <c r="O25">
        <f t="shared" si="2"/>
        <v>3000023</v>
      </c>
      <c r="P25" t="str">
        <f t="shared" si="13"/>
        <v>攻低血高</v>
      </c>
      <c r="S25">
        <v>7</v>
      </c>
      <c r="T25">
        <v>3</v>
      </c>
      <c r="U25" t="s">
        <v>135</v>
      </c>
      <c r="V25">
        <f>VLOOKUP(S25,映射表!T:U,2,FALSE)</f>
        <v>7</v>
      </c>
      <c r="W25">
        <v>0</v>
      </c>
      <c r="X25" s="5">
        <v>0.6</v>
      </c>
      <c r="Y25" s="5">
        <v>1</v>
      </c>
      <c r="Z25" s="5">
        <f t="shared" si="14"/>
        <v>0.19532163742690059</v>
      </c>
      <c r="AA25" s="5">
        <v>0</v>
      </c>
      <c r="AB25" s="5">
        <v>1</v>
      </c>
      <c r="AC25" s="10">
        <f>INT(VLOOKUP($V25,映射表!$B:$C,2,FALSE)*VLOOKUP($U25,怪物属性偏向!$E:$I,3,FALSE)/100*X25*$AB25)</f>
        <v>140</v>
      </c>
      <c r="AD25" s="10">
        <f>INT(VLOOKUP($V25,映射表!$B:$C,2,FALSE)*VLOOKUP($U25,怪物属性偏向!$E:$I,4,FALSE)/100*Y25*$AB25)</f>
        <v>334</v>
      </c>
      <c r="AE25" s="10">
        <f>INT(VLOOKUP($V25,映射表!$B:$C,2,FALSE)*VLOOKUP($U25,怪物属性偏向!$E:$I,5,FALSE)/100*Z25*AB25)</f>
        <v>167</v>
      </c>
      <c r="AF25" s="10">
        <f>INT(VLOOKUP($V25,映射表!$B:$D,3,FALSE)*AA25)</f>
        <v>0</v>
      </c>
      <c r="AG25">
        <v>2.5</v>
      </c>
      <c r="AH25">
        <f>VLOOKUP(V25,映射表!B:C,2,FALSE)*0.25-AD25*0.05</f>
        <v>66.8</v>
      </c>
      <c r="AI25">
        <f t="shared" si="17"/>
        <v>167</v>
      </c>
      <c r="AJ25">
        <f>INT(VLOOKUP($V25,映射表!$B:$C,2,FALSE)*VLOOKUP($U25,怪物属性偏向!$E:$I,5,FALSE)/100)</f>
        <v>855</v>
      </c>
    </row>
    <row r="26" spans="1:36" x14ac:dyDescent="0.15">
      <c r="A26">
        <f t="shared" si="3"/>
        <v>3000007</v>
      </c>
      <c r="B26">
        <f t="shared" si="0"/>
        <v>3000024</v>
      </c>
      <c r="C26">
        <f t="shared" si="4"/>
        <v>3000024</v>
      </c>
      <c r="D26" t="str">
        <f t="shared" si="5"/>
        <v>3000007s4</v>
      </c>
      <c r="E26" t="str">
        <f t="shared" si="6"/>
        <v>3000024:7:1</v>
      </c>
      <c r="F26">
        <f t="shared" si="7"/>
        <v>24</v>
      </c>
      <c r="G26">
        <f t="shared" si="8"/>
        <v>3000024</v>
      </c>
      <c r="H26">
        <f t="shared" si="16"/>
        <v>24</v>
      </c>
      <c r="I26" t="str">
        <f>VLOOKUP(U26,怪物属性偏向!E:F,2,FALSE)</f>
        <v>甲虫精</v>
      </c>
      <c r="J26">
        <f t="shared" si="9"/>
        <v>7</v>
      </c>
      <c r="K26">
        <f t="shared" si="10"/>
        <v>140</v>
      </c>
      <c r="L26">
        <f t="shared" si="11"/>
        <v>334</v>
      </c>
      <c r="M26">
        <f t="shared" si="12"/>
        <v>167</v>
      </c>
      <c r="N26">
        <f t="shared" si="12"/>
        <v>0</v>
      </c>
      <c r="O26">
        <f t="shared" si="2"/>
        <v>3000024</v>
      </c>
      <c r="P26" t="str">
        <f t="shared" si="13"/>
        <v>攻低血高</v>
      </c>
      <c r="S26">
        <v>7</v>
      </c>
      <c r="T26">
        <v>4</v>
      </c>
      <c r="U26" t="s">
        <v>135</v>
      </c>
      <c r="V26">
        <f>VLOOKUP(S26,映射表!T:U,2,FALSE)</f>
        <v>7</v>
      </c>
      <c r="W26">
        <v>1</v>
      </c>
      <c r="X26" s="5">
        <v>0.6</v>
      </c>
      <c r="Y26" s="5">
        <v>1</v>
      </c>
      <c r="Z26" s="5">
        <f t="shared" si="14"/>
        <v>0.19532163742690059</v>
      </c>
      <c r="AA26" s="5">
        <v>0</v>
      </c>
      <c r="AB26" s="5">
        <v>1</v>
      </c>
      <c r="AC26" s="10">
        <f>INT(VLOOKUP($V26,映射表!$B:$C,2,FALSE)*VLOOKUP($U26,怪物属性偏向!$E:$I,3,FALSE)/100*X26*$AB26)</f>
        <v>140</v>
      </c>
      <c r="AD26" s="10">
        <f>INT(VLOOKUP($V26,映射表!$B:$C,2,FALSE)*VLOOKUP($U26,怪物属性偏向!$E:$I,4,FALSE)/100*Y26*$AB26)</f>
        <v>334</v>
      </c>
      <c r="AE26" s="10">
        <f>INT(VLOOKUP($V26,映射表!$B:$C,2,FALSE)*VLOOKUP($U26,怪物属性偏向!$E:$I,5,FALSE)/100*Z26*AB26)</f>
        <v>167</v>
      </c>
      <c r="AF26" s="10">
        <f>INT(VLOOKUP($V26,映射表!$B:$D,3,FALSE)*AA26)</f>
        <v>0</v>
      </c>
      <c r="AG26">
        <v>2.5</v>
      </c>
      <c r="AH26">
        <f>VLOOKUP(V26,映射表!B:C,2,FALSE)*0.25-AD26*0.05</f>
        <v>66.8</v>
      </c>
      <c r="AI26">
        <f t="shared" si="17"/>
        <v>167</v>
      </c>
      <c r="AJ26">
        <f>INT(VLOOKUP($V26,映射表!$B:$C,2,FALSE)*VLOOKUP($U26,怪物属性偏向!$E:$I,5,FALSE)/100)</f>
        <v>855</v>
      </c>
    </row>
    <row r="27" spans="1:36" x14ac:dyDescent="0.15">
      <c r="A27">
        <f t="shared" si="3"/>
        <v>3000007</v>
      </c>
      <c r="B27">
        <f t="shared" si="0"/>
        <v>3000024</v>
      </c>
      <c r="C27">
        <f t="shared" si="4"/>
        <v>3000024</v>
      </c>
      <c r="D27" t="str">
        <f t="shared" si="5"/>
        <v>3000007s8</v>
      </c>
      <c r="E27" t="str">
        <f t="shared" si="6"/>
        <v>3000025:7:1</v>
      </c>
      <c r="F27">
        <f t="shared" si="7"/>
        <v>25</v>
      </c>
      <c r="G27">
        <f t="shared" si="8"/>
        <v>3000025</v>
      </c>
      <c r="H27">
        <f t="shared" si="16"/>
        <v>25</v>
      </c>
      <c r="I27" t="str">
        <f>VLOOKUP(U27,怪物属性偏向!E:F,2,FALSE)</f>
        <v>黄蜂怪</v>
      </c>
      <c r="J27">
        <f t="shared" si="9"/>
        <v>7</v>
      </c>
      <c r="K27">
        <f t="shared" si="10"/>
        <v>300</v>
      </c>
      <c r="L27">
        <f t="shared" si="11"/>
        <v>167</v>
      </c>
      <c r="M27">
        <f t="shared" si="12"/>
        <v>56</v>
      </c>
      <c r="N27">
        <f t="shared" si="12"/>
        <v>0</v>
      </c>
      <c r="O27">
        <f t="shared" si="2"/>
        <v>3000025</v>
      </c>
      <c r="P27" t="str">
        <f t="shared" si="13"/>
        <v>高攻低血</v>
      </c>
      <c r="S27">
        <v>7</v>
      </c>
      <c r="T27">
        <v>8</v>
      </c>
      <c r="U27" t="s">
        <v>154</v>
      </c>
      <c r="V27">
        <f>VLOOKUP(S27,映射表!T:U,2,FALSE)</f>
        <v>7</v>
      </c>
      <c r="W27">
        <v>0</v>
      </c>
      <c r="X27" s="5">
        <v>0.6</v>
      </c>
      <c r="Y27" s="5">
        <v>1</v>
      </c>
      <c r="Z27" s="5">
        <f t="shared" si="14"/>
        <v>0.15274390243902441</v>
      </c>
      <c r="AA27" s="5">
        <v>0</v>
      </c>
      <c r="AB27" s="5">
        <v>1</v>
      </c>
      <c r="AC27" s="10">
        <f>INT(VLOOKUP($V27,映射表!$B:$C,2,FALSE)*VLOOKUP($U27,怪物属性偏向!$E:$I,3,FALSE)/100*X27*$AB27)</f>
        <v>300</v>
      </c>
      <c r="AD27" s="10">
        <f>INT(VLOOKUP($V27,映射表!$B:$C,2,FALSE)*VLOOKUP($U27,怪物属性偏向!$E:$I,4,FALSE)/100*Y27*$AB27)</f>
        <v>167</v>
      </c>
      <c r="AE27" s="10">
        <f>INT(VLOOKUP($V27,映射表!$B:$C,2,FALSE)*VLOOKUP($U27,怪物属性偏向!$E:$I,5,FALSE)/100*Z27*AB27)</f>
        <v>56</v>
      </c>
      <c r="AF27" s="10">
        <f>INT(VLOOKUP($V27,映射表!$B:$D,3,FALSE)*AA27)</f>
        <v>0</v>
      </c>
      <c r="AG27">
        <v>0.75</v>
      </c>
      <c r="AH27">
        <f>VLOOKUP(V27,映射表!B:C,2,FALSE)*0.25-AD27*0.05</f>
        <v>75.150000000000006</v>
      </c>
      <c r="AI27">
        <f t="shared" si="17"/>
        <v>56.362500000000004</v>
      </c>
      <c r="AJ27">
        <f>INT(VLOOKUP($V27,映射表!$B:$C,2,FALSE)*VLOOKUP($U27,怪物属性偏向!$E:$I,5,FALSE)/100)</f>
        <v>369</v>
      </c>
    </row>
    <row r="28" spans="1:36" x14ac:dyDescent="0.15">
      <c r="A28">
        <f t="shared" si="3"/>
        <v>3000008</v>
      </c>
      <c r="B28">
        <f t="shared" si="0"/>
        <v>3000029</v>
      </c>
      <c r="C28" t="str">
        <f t="shared" si="4"/>
        <v/>
      </c>
      <c r="D28" t="str">
        <f t="shared" si="5"/>
        <v>3000008s1</v>
      </c>
      <c r="E28" t="str">
        <f t="shared" si="6"/>
        <v>3000026:8:1</v>
      </c>
      <c r="F28">
        <f t="shared" si="7"/>
        <v>26</v>
      </c>
      <c r="G28">
        <f t="shared" si="8"/>
        <v>3000026</v>
      </c>
      <c r="H28">
        <f t="shared" si="16"/>
        <v>26</v>
      </c>
      <c r="I28" t="str">
        <f>VLOOKUP(U28,怪物属性偏向!E:F,2,FALSE)</f>
        <v>黄蜂怪</v>
      </c>
      <c r="J28">
        <f t="shared" si="9"/>
        <v>8</v>
      </c>
      <c r="K28">
        <f t="shared" si="10"/>
        <v>320</v>
      </c>
      <c r="L28">
        <f t="shared" si="11"/>
        <v>178</v>
      </c>
      <c r="M28">
        <f t="shared" si="12"/>
        <v>60</v>
      </c>
      <c r="N28">
        <f t="shared" si="12"/>
        <v>0</v>
      </c>
      <c r="O28">
        <f t="shared" si="2"/>
        <v>3000026</v>
      </c>
      <c r="P28" t="str">
        <f t="shared" si="13"/>
        <v>高攻低血</v>
      </c>
      <c r="S28">
        <v>8</v>
      </c>
      <c r="T28">
        <v>1</v>
      </c>
      <c r="U28" t="s">
        <v>154</v>
      </c>
      <c r="V28">
        <f>VLOOKUP(S28,映射表!T:U,2,FALSE)</f>
        <v>8</v>
      </c>
      <c r="W28">
        <v>0</v>
      </c>
      <c r="X28" s="5">
        <v>0.6</v>
      </c>
      <c r="Y28" s="5">
        <v>1</v>
      </c>
      <c r="Z28" s="5">
        <f t="shared" si="14"/>
        <v>0.15247461928934009</v>
      </c>
      <c r="AA28" s="5">
        <v>0</v>
      </c>
      <c r="AB28" s="5">
        <v>1</v>
      </c>
      <c r="AC28" s="10">
        <f>INT(VLOOKUP($V28,映射表!$B:$C,2,FALSE)*VLOOKUP($U28,怪物属性偏向!$E:$I,3,FALSE)/100*X28*$AB28)</f>
        <v>320</v>
      </c>
      <c r="AD28" s="10">
        <f>INT(VLOOKUP($V28,映射表!$B:$C,2,FALSE)*VLOOKUP($U28,怪物属性偏向!$E:$I,4,FALSE)/100*Y28*$AB28)</f>
        <v>178</v>
      </c>
      <c r="AE28" s="10">
        <f>INT(VLOOKUP($V28,映射表!$B:$C,2,FALSE)*VLOOKUP($U28,怪物属性偏向!$E:$I,5,FALSE)/100*Z28*AB28)</f>
        <v>60</v>
      </c>
      <c r="AF28" s="10">
        <f>INT(VLOOKUP($V28,映射表!$B:$D,3,FALSE)*AA28)</f>
        <v>0</v>
      </c>
      <c r="AG28">
        <v>0.75</v>
      </c>
      <c r="AH28">
        <f>VLOOKUP(V28,映射表!B:C,2,FALSE)*0.25-AD28*0.05</f>
        <v>80.099999999999994</v>
      </c>
      <c r="AI28">
        <f t="shared" si="17"/>
        <v>60.074999999999996</v>
      </c>
      <c r="AJ28">
        <f>INT(VLOOKUP($V28,映射表!$B:$C,2,FALSE)*VLOOKUP($U28,怪物属性偏向!$E:$I,5,FALSE)/100)</f>
        <v>394</v>
      </c>
    </row>
    <row r="29" spans="1:36" x14ac:dyDescent="0.15">
      <c r="A29">
        <f t="shared" si="3"/>
        <v>3000008</v>
      </c>
      <c r="B29">
        <f t="shared" si="0"/>
        <v>3000029</v>
      </c>
      <c r="C29" t="str">
        <f t="shared" si="4"/>
        <v/>
      </c>
      <c r="D29" t="str">
        <f t="shared" si="5"/>
        <v>3000008s2</v>
      </c>
      <c r="E29" t="str">
        <f t="shared" si="6"/>
        <v>3000027:8:1</v>
      </c>
      <c r="F29">
        <f t="shared" si="7"/>
        <v>27</v>
      </c>
      <c r="G29">
        <f t="shared" si="8"/>
        <v>3000027</v>
      </c>
      <c r="H29">
        <f t="shared" si="16"/>
        <v>27</v>
      </c>
      <c r="I29" t="str">
        <f>VLOOKUP(U29,怪物属性偏向!E:F,2,FALSE)</f>
        <v>黄蜂怪</v>
      </c>
      <c r="J29">
        <f t="shared" si="9"/>
        <v>8</v>
      </c>
      <c r="K29">
        <f t="shared" si="10"/>
        <v>320</v>
      </c>
      <c r="L29">
        <f t="shared" si="11"/>
        <v>178</v>
      </c>
      <c r="M29">
        <f t="shared" si="12"/>
        <v>60</v>
      </c>
      <c r="N29">
        <f t="shared" si="12"/>
        <v>0</v>
      </c>
      <c r="O29">
        <f t="shared" si="2"/>
        <v>3000027</v>
      </c>
      <c r="P29" t="str">
        <f t="shared" si="13"/>
        <v>高攻低血</v>
      </c>
      <c r="S29">
        <v>8</v>
      </c>
      <c r="T29">
        <v>2</v>
      </c>
      <c r="U29" t="s">
        <v>154</v>
      </c>
      <c r="V29">
        <f>VLOOKUP(S29,映射表!T:U,2,FALSE)</f>
        <v>8</v>
      </c>
      <c r="W29">
        <v>0</v>
      </c>
      <c r="X29" s="5">
        <v>0.6</v>
      </c>
      <c r="Y29" s="5">
        <v>1</v>
      </c>
      <c r="Z29" s="5">
        <f t="shared" si="14"/>
        <v>0.15247461928934009</v>
      </c>
      <c r="AA29" s="5">
        <v>0</v>
      </c>
      <c r="AB29" s="5">
        <v>1</v>
      </c>
      <c r="AC29" s="10">
        <f>INT(VLOOKUP($V29,映射表!$B:$C,2,FALSE)*VLOOKUP($U29,怪物属性偏向!$E:$I,3,FALSE)/100*X29*$AB29)</f>
        <v>320</v>
      </c>
      <c r="AD29" s="10">
        <f>INT(VLOOKUP($V29,映射表!$B:$C,2,FALSE)*VLOOKUP($U29,怪物属性偏向!$E:$I,4,FALSE)/100*Y29*$AB29)</f>
        <v>178</v>
      </c>
      <c r="AE29" s="10">
        <f>INT(VLOOKUP($V29,映射表!$B:$C,2,FALSE)*VLOOKUP($U29,怪物属性偏向!$E:$I,5,FALSE)/100*Z29*AB29)</f>
        <v>60</v>
      </c>
      <c r="AF29" s="10">
        <f>INT(VLOOKUP($V29,映射表!$B:$D,3,FALSE)*AA29)</f>
        <v>0</v>
      </c>
      <c r="AG29">
        <v>0.75</v>
      </c>
      <c r="AH29">
        <f>VLOOKUP(V29,映射表!B:C,2,FALSE)*0.25-AD29*0.05</f>
        <v>80.099999999999994</v>
      </c>
      <c r="AI29">
        <f t="shared" si="17"/>
        <v>60.074999999999996</v>
      </c>
      <c r="AJ29">
        <f>INT(VLOOKUP($V29,映射表!$B:$C,2,FALSE)*VLOOKUP($U29,怪物属性偏向!$E:$I,5,FALSE)/100)</f>
        <v>394</v>
      </c>
    </row>
    <row r="30" spans="1:36" x14ac:dyDescent="0.15">
      <c r="A30">
        <f t="shared" si="3"/>
        <v>3000008</v>
      </c>
      <c r="B30">
        <f t="shared" si="0"/>
        <v>3000029</v>
      </c>
      <c r="C30" t="str">
        <f t="shared" si="4"/>
        <v/>
      </c>
      <c r="D30" t="str">
        <f t="shared" si="5"/>
        <v>3000008s3</v>
      </c>
      <c r="E30" t="str">
        <f t="shared" si="6"/>
        <v>3000028:8:1</v>
      </c>
      <c r="F30">
        <f t="shared" si="7"/>
        <v>28</v>
      </c>
      <c r="G30">
        <f t="shared" si="8"/>
        <v>3000028</v>
      </c>
      <c r="H30">
        <f t="shared" si="16"/>
        <v>28</v>
      </c>
      <c r="I30" t="str">
        <f>VLOOKUP(U30,怪物属性偏向!E:F,2,FALSE)</f>
        <v>黄蜂怪</v>
      </c>
      <c r="J30">
        <f t="shared" si="9"/>
        <v>8</v>
      </c>
      <c r="K30">
        <f t="shared" si="10"/>
        <v>320</v>
      </c>
      <c r="L30">
        <f t="shared" si="11"/>
        <v>178</v>
      </c>
      <c r="M30">
        <f t="shared" si="12"/>
        <v>60</v>
      </c>
      <c r="N30">
        <f t="shared" si="12"/>
        <v>0</v>
      </c>
      <c r="O30">
        <f t="shared" si="2"/>
        <v>3000028</v>
      </c>
      <c r="P30" t="str">
        <f t="shared" si="13"/>
        <v>高攻低血</v>
      </c>
      <c r="S30">
        <v>8</v>
      </c>
      <c r="T30">
        <v>3</v>
      </c>
      <c r="U30" t="s">
        <v>154</v>
      </c>
      <c r="V30">
        <f>VLOOKUP(S30,映射表!T:U,2,FALSE)</f>
        <v>8</v>
      </c>
      <c r="W30">
        <v>0</v>
      </c>
      <c r="X30" s="5">
        <v>0.6</v>
      </c>
      <c r="Y30" s="5">
        <v>1</v>
      </c>
      <c r="Z30" s="5">
        <f t="shared" si="14"/>
        <v>0.15247461928934009</v>
      </c>
      <c r="AA30" s="5">
        <v>0</v>
      </c>
      <c r="AB30" s="5">
        <v>1</v>
      </c>
      <c r="AC30" s="10">
        <f>INT(VLOOKUP($V30,映射表!$B:$C,2,FALSE)*VLOOKUP($U30,怪物属性偏向!$E:$I,3,FALSE)/100*X30*$AB30)</f>
        <v>320</v>
      </c>
      <c r="AD30" s="10">
        <f>INT(VLOOKUP($V30,映射表!$B:$C,2,FALSE)*VLOOKUP($U30,怪物属性偏向!$E:$I,4,FALSE)/100*Y30*$AB30)</f>
        <v>178</v>
      </c>
      <c r="AE30" s="10">
        <f>INT(VLOOKUP($V30,映射表!$B:$C,2,FALSE)*VLOOKUP($U30,怪物属性偏向!$E:$I,5,FALSE)/100*Z30*AB30)</f>
        <v>60</v>
      </c>
      <c r="AF30" s="10">
        <f>INT(VLOOKUP($V30,映射表!$B:$D,3,FALSE)*AA30)</f>
        <v>0</v>
      </c>
      <c r="AG30">
        <v>0.75</v>
      </c>
      <c r="AH30">
        <f>VLOOKUP(V30,映射表!B:C,2,FALSE)*0.25-AD30*0.05</f>
        <v>80.099999999999994</v>
      </c>
      <c r="AI30">
        <f t="shared" si="17"/>
        <v>60.074999999999996</v>
      </c>
      <c r="AJ30">
        <f>INT(VLOOKUP($V30,映射表!$B:$C,2,FALSE)*VLOOKUP($U30,怪物属性偏向!$E:$I,5,FALSE)/100)</f>
        <v>394</v>
      </c>
    </row>
    <row r="31" spans="1:36" x14ac:dyDescent="0.15">
      <c r="A31">
        <f t="shared" si="3"/>
        <v>3000008</v>
      </c>
      <c r="B31">
        <f t="shared" si="0"/>
        <v>3000029</v>
      </c>
      <c r="C31">
        <f t="shared" si="4"/>
        <v>3000029</v>
      </c>
      <c r="D31" t="str">
        <f t="shared" si="5"/>
        <v>3000008s5</v>
      </c>
      <c r="E31" t="str">
        <f t="shared" si="6"/>
        <v>3000029:8:1</v>
      </c>
      <c r="F31">
        <f t="shared" si="7"/>
        <v>29</v>
      </c>
      <c r="G31">
        <f t="shared" si="8"/>
        <v>3000029</v>
      </c>
      <c r="H31">
        <f t="shared" si="16"/>
        <v>29</v>
      </c>
      <c r="I31" t="str">
        <f>VLOOKUP(U31,怪物属性偏向!E:F,2,FALSE)</f>
        <v>狂暴莉莉丝</v>
      </c>
      <c r="J31">
        <f t="shared" si="9"/>
        <v>8</v>
      </c>
      <c r="K31">
        <f t="shared" si="10"/>
        <v>213</v>
      </c>
      <c r="L31">
        <f t="shared" si="11"/>
        <v>356</v>
      </c>
      <c r="M31">
        <f t="shared" si="12"/>
        <v>285</v>
      </c>
      <c r="N31">
        <f t="shared" si="12"/>
        <v>0</v>
      </c>
      <c r="O31">
        <f t="shared" si="2"/>
        <v>3000029</v>
      </c>
      <c r="P31" t="str">
        <f t="shared" si="13"/>
        <v>第一章boss</v>
      </c>
      <c r="S31">
        <v>8</v>
      </c>
      <c r="T31">
        <v>5</v>
      </c>
      <c r="U31" t="s">
        <v>182</v>
      </c>
      <c r="V31">
        <f>VLOOKUP(S31,映射表!T:U,2,FALSE)</f>
        <v>8</v>
      </c>
      <c r="W31">
        <v>1</v>
      </c>
      <c r="X31" s="5">
        <v>0.6</v>
      </c>
      <c r="Y31" s="5">
        <v>1</v>
      </c>
      <c r="Z31" s="5">
        <f t="shared" si="14"/>
        <v>0.50052724077328647</v>
      </c>
      <c r="AA31" s="5">
        <v>0</v>
      </c>
      <c r="AB31" s="5">
        <v>1</v>
      </c>
      <c r="AC31" s="10">
        <f>INT(VLOOKUP($V31,映射表!$B:$C,2,FALSE)*VLOOKUP($U31,怪物属性偏向!$E:$I,3,FALSE)/100*X31*$AB31)</f>
        <v>213</v>
      </c>
      <c r="AD31" s="10">
        <f>INT(VLOOKUP($V31,映射表!$B:$C,2,FALSE)*VLOOKUP($U31,怪物属性偏向!$E:$I,4,FALSE)/100*Y31*$AB31)</f>
        <v>356</v>
      </c>
      <c r="AE31" s="10">
        <f>INT(VLOOKUP($V31,映射表!$B:$C,2,FALSE)*VLOOKUP($U31,怪物属性偏向!$E:$I,5,FALSE)/100*Z31*AB31)</f>
        <v>285</v>
      </c>
      <c r="AF31" s="10">
        <f>INT(VLOOKUP($V31,映射表!$B:$D,3,FALSE)*AA31)</f>
        <v>0</v>
      </c>
      <c r="AG31">
        <v>4</v>
      </c>
      <c r="AH31">
        <f>VLOOKUP(V31,映射表!B:C,2,FALSE)*0.25-AD31*0.05</f>
        <v>71.2</v>
      </c>
      <c r="AI31">
        <f t="shared" si="17"/>
        <v>284.8</v>
      </c>
      <c r="AJ31">
        <f>INT(VLOOKUP($V31,映射表!$B:$C,2,FALSE)*VLOOKUP($U31,怪物属性偏向!$E:$I,5,FALSE)/100)</f>
        <v>569</v>
      </c>
    </row>
    <row r="32" spans="1:36" x14ac:dyDescent="0.15">
      <c r="A32">
        <f t="shared" si="3"/>
        <v>3000009</v>
      </c>
      <c r="B32">
        <f t="shared" si="0"/>
        <v>3000033</v>
      </c>
      <c r="C32" t="str">
        <f t="shared" si="4"/>
        <v/>
      </c>
      <c r="D32" t="str">
        <f t="shared" si="5"/>
        <v>3000009s5</v>
      </c>
      <c r="E32" t="str">
        <f t="shared" si="6"/>
        <v>3000030:9:1</v>
      </c>
      <c r="F32">
        <f t="shared" si="7"/>
        <v>30</v>
      </c>
      <c r="G32">
        <f t="shared" si="8"/>
        <v>3000030</v>
      </c>
      <c r="H32">
        <f t="shared" ref="H32:H95" si="18">H31+1</f>
        <v>30</v>
      </c>
      <c r="I32" t="str">
        <f>VLOOKUP(U32,怪物属性偏向!E:F,2,FALSE)</f>
        <v>黄蜂怪</v>
      </c>
      <c r="J32">
        <f t="shared" si="9"/>
        <v>9</v>
      </c>
      <c r="K32">
        <f t="shared" si="10"/>
        <v>340</v>
      </c>
      <c r="L32">
        <f t="shared" si="11"/>
        <v>189</v>
      </c>
      <c r="M32">
        <f t="shared" ref="M32:M33" si="19">AE32</f>
        <v>85</v>
      </c>
      <c r="N32">
        <f t="shared" ref="N32:N33" si="20">AF32</f>
        <v>0</v>
      </c>
      <c r="O32">
        <f t="shared" si="2"/>
        <v>3000030</v>
      </c>
      <c r="P32" t="str">
        <f t="shared" si="13"/>
        <v>高攻低血</v>
      </c>
      <c r="S32">
        <v>9</v>
      </c>
      <c r="T32">
        <v>5</v>
      </c>
      <c r="U32" t="s">
        <v>154</v>
      </c>
      <c r="V32">
        <f>VLOOKUP(S32,映射表!T:U,2,FALSE)</f>
        <v>9</v>
      </c>
      <c r="W32">
        <v>0</v>
      </c>
      <c r="X32" s="5">
        <v>0.6</v>
      </c>
      <c r="Y32" s="5">
        <v>1</v>
      </c>
      <c r="Z32" s="5">
        <f t="shared" si="14"/>
        <v>0.2034688995215311</v>
      </c>
      <c r="AA32" s="5">
        <v>0</v>
      </c>
      <c r="AB32" s="5">
        <v>1</v>
      </c>
      <c r="AC32" s="10">
        <f>INT(VLOOKUP($V32,映射表!$B:$C,2,FALSE)*VLOOKUP($U32,怪物属性偏向!$E:$I,3,FALSE)/100*X32*$AB32)</f>
        <v>340</v>
      </c>
      <c r="AD32" s="10">
        <f>INT(VLOOKUP($V32,映射表!$B:$C,2,FALSE)*VLOOKUP($U32,怪物属性偏向!$E:$I,4,FALSE)/100*Y32*$AB32)</f>
        <v>189</v>
      </c>
      <c r="AE32" s="10">
        <f>INT(VLOOKUP($V32,映射表!$B:$C,2,FALSE)*VLOOKUP($U32,怪物属性偏向!$E:$I,5,FALSE)/100*Z32*AB32)</f>
        <v>85</v>
      </c>
      <c r="AF32" s="10">
        <f>INT(VLOOKUP($V32,映射表!$B:$D,3,FALSE)*AA32)</f>
        <v>0</v>
      </c>
      <c r="AG32">
        <v>1</v>
      </c>
      <c r="AH32">
        <f>VLOOKUP(V32,映射表!B:C,2,FALSE)*0.25-AD32*0.05</f>
        <v>85.05</v>
      </c>
      <c r="AI32">
        <f t="shared" si="17"/>
        <v>85.05</v>
      </c>
      <c r="AJ32">
        <f>INT(VLOOKUP($V32,映射表!$B:$C,2,FALSE)*VLOOKUP($U32,怪物属性偏向!$E:$I,5,FALSE)/100)</f>
        <v>418</v>
      </c>
    </row>
    <row r="33" spans="1:36" x14ac:dyDescent="0.15">
      <c r="A33">
        <f t="shared" si="3"/>
        <v>3000009</v>
      </c>
      <c r="B33">
        <f t="shared" si="0"/>
        <v>3000033</v>
      </c>
      <c r="C33" t="str">
        <f t="shared" si="4"/>
        <v/>
      </c>
      <c r="D33" t="str">
        <f t="shared" si="5"/>
        <v>3000009s7</v>
      </c>
      <c r="E33" t="str">
        <f t="shared" si="6"/>
        <v>3000031:9:1</v>
      </c>
      <c r="F33">
        <f t="shared" si="7"/>
        <v>31</v>
      </c>
      <c r="G33">
        <f t="shared" si="8"/>
        <v>3000031</v>
      </c>
      <c r="H33">
        <f t="shared" si="18"/>
        <v>31</v>
      </c>
      <c r="I33" t="str">
        <f>VLOOKUP(U33,怪物属性偏向!E:F,2,FALSE)</f>
        <v>黄蜂怪</v>
      </c>
      <c r="J33">
        <f t="shared" si="9"/>
        <v>9</v>
      </c>
      <c r="K33">
        <f t="shared" si="10"/>
        <v>340</v>
      </c>
      <c r="L33">
        <f t="shared" si="11"/>
        <v>189</v>
      </c>
      <c r="M33">
        <f t="shared" si="19"/>
        <v>85</v>
      </c>
      <c r="N33">
        <f t="shared" si="20"/>
        <v>0</v>
      </c>
      <c r="O33">
        <f t="shared" si="2"/>
        <v>3000031</v>
      </c>
      <c r="P33" t="str">
        <f t="shared" si="13"/>
        <v>高攻低血</v>
      </c>
      <c r="S33">
        <v>9</v>
      </c>
      <c r="T33">
        <v>7</v>
      </c>
      <c r="U33" t="s">
        <v>154</v>
      </c>
      <c r="V33">
        <f>VLOOKUP(S33,映射表!T:U,2,FALSE)</f>
        <v>9</v>
      </c>
      <c r="W33">
        <v>0</v>
      </c>
      <c r="X33" s="5">
        <v>0.6</v>
      </c>
      <c r="Y33" s="5">
        <v>1</v>
      </c>
      <c r="Z33" s="5">
        <f t="shared" si="14"/>
        <v>0.2034688995215311</v>
      </c>
      <c r="AA33" s="5">
        <v>0</v>
      </c>
      <c r="AB33" s="5">
        <v>1</v>
      </c>
      <c r="AC33" s="10">
        <f>INT(VLOOKUP($V33,映射表!$B:$C,2,FALSE)*VLOOKUP($U33,怪物属性偏向!$E:$I,3,FALSE)/100*X33*$AB33)</f>
        <v>340</v>
      </c>
      <c r="AD33" s="10">
        <f>INT(VLOOKUP($V33,映射表!$B:$C,2,FALSE)*VLOOKUP($U33,怪物属性偏向!$E:$I,4,FALSE)/100*Y33*$AB33)</f>
        <v>189</v>
      </c>
      <c r="AE33" s="10">
        <f>INT(VLOOKUP($V33,映射表!$B:$C,2,FALSE)*VLOOKUP($U33,怪物属性偏向!$E:$I,5,FALSE)/100*Z33*AB33)</f>
        <v>85</v>
      </c>
      <c r="AF33" s="10">
        <f>INT(VLOOKUP($V33,映射表!$B:$D,3,FALSE)*AA33)</f>
        <v>0</v>
      </c>
      <c r="AG33">
        <v>1</v>
      </c>
      <c r="AH33">
        <f>VLOOKUP(V33,映射表!B:C,2,FALSE)*0.25-AD33*0.05</f>
        <v>85.05</v>
      </c>
      <c r="AI33">
        <f t="shared" si="17"/>
        <v>85.05</v>
      </c>
      <c r="AJ33">
        <f>INT(VLOOKUP($V33,映射表!$B:$C,2,FALSE)*VLOOKUP($U33,怪物属性偏向!$E:$I,5,FALSE)/100)</f>
        <v>418</v>
      </c>
    </row>
    <row r="34" spans="1:36" x14ac:dyDescent="0.15">
      <c r="A34">
        <f t="shared" si="3"/>
        <v>3000009</v>
      </c>
      <c r="B34">
        <f t="shared" si="0"/>
        <v>3000033</v>
      </c>
      <c r="C34" t="str">
        <f t="shared" si="4"/>
        <v/>
      </c>
      <c r="D34" t="str">
        <f t="shared" ref="D34:D37" si="21">A34&amp;"s"&amp;T34</f>
        <v>3000009s9</v>
      </c>
      <c r="E34" t="str">
        <f t="shared" ref="E34:E37" si="22">G34&amp;":"&amp;V34&amp;":"&amp;"1"</f>
        <v>3000032:9:1</v>
      </c>
      <c r="F34">
        <f t="shared" ref="F34:F58" si="23">H34</f>
        <v>32</v>
      </c>
      <c r="G34">
        <f t="shared" si="8"/>
        <v>3000032</v>
      </c>
      <c r="H34">
        <f t="shared" si="18"/>
        <v>32</v>
      </c>
      <c r="I34" t="str">
        <f>VLOOKUP(U34,怪物属性偏向!E:F,2,FALSE)</f>
        <v>黄蜂怪</v>
      </c>
      <c r="J34">
        <f t="shared" ref="J34:J37" si="24">V34</f>
        <v>9</v>
      </c>
      <c r="K34">
        <f t="shared" ref="K34:K37" si="25">AC34</f>
        <v>340</v>
      </c>
      <c r="L34">
        <f t="shared" ref="L34:L37" si="26">AD34</f>
        <v>189</v>
      </c>
      <c r="M34">
        <f t="shared" ref="M34:M37" si="27">AE34</f>
        <v>85</v>
      </c>
      <c r="N34">
        <f t="shared" ref="N34:N37" si="28">AF34</f>
        <v>0</v>
      </c>
      <c r="O34">
        <f t="shared" ref="O34:O37" si="29">G34</f>
        <v>3000032</v>
      </c>
      <c r="P34" t="str">
        <f t="shared" ref="P34:P37" si="30">U34</f>
        <v>高攻低血</v>
      </c>
      <c r="S34">
        <v>9</v>
      </c>
      <c r="T34">
        <v>9</v>
      </c>
      <c r="U34" t="s">
        <v>154</v>
      </c>
      <c r="V34">
        <f>VLOOKUP(S34,映射表!T:U,2,FALSE)</f>
        <v>9</v>
      </c>
      <c r="W34">
        <v>0</v>
      </c>
      <c r="X34" s="5">
        <v>0.6</v>
      </c>
      <c r="Y34" s="5">
        <v>1</v>
      </c>
      <c r="Z34" s="5">
        <f t="shared" ref="Z34:Z37" si="31">AI34/AJ34</f>
        <v>0.2034688995215311</v>
      </c>
      <c r="AA34" s="5">
        <v>0</v>
      </c>
      <c r="AB34" s="5">
        <v>1</v>
      </c>
      <c r="AC34" s="10">
        <f>INT(VLOOKUP($V34,映射表!$B:$C,2,FALSE)*VLOOKUP($U34,怪物属性偏向!$E:$I,3,FALSE)/100*X34*$AB34)</f>
        <v>340</v>
      </c>
      <c r="AD34" s="10">
        <f>INT(VLOOKUP($V34,映射表!$B:$C,2,FALSE)*VLOOKUP($U34,怪物属性偏向!$E:$I,4,FALSE)/100*Y34*$AB34)</f>
        <v>189</v>
      </c>
      <c r="AE34" s="10">
        <f>INT(VLOOKUP($V34,映射表!$B:$C,2,FALSE)*VLOOKUP($U34,怪物属性偏向!$E:$I,5,FALSE)/100*Z34*AB34)</f>
        <v>85</v>
      </c>
      <c r="AF34" s="10">
        <f>INT(VLOOKUP($V34,映射表!$B:$D,3,FALSE)*AA34)</f>
        <v>0</v>
      </c>
      <c r="AG34">
        <v>1</v>
      </c>
      <c r="AH34">
        <f>VLOOKUP(V34,映射表!B:C,2,FALSE)*0.25-AD34*0.05</f>
        <v>85.05</v>
      </c>
      <c r="AI34">
        <f t="shared" ref="AI34:AI37" si="32">AH34*AG34</f>
        <v>85.05</v>
      </c>
      <c r="AJ34">
        <f>INT(VLOOKUP($V34,映射表!$B:$C,2,FALSE)*VLOOKUP($U34,怪物属性偏向!$E:$I,5,FALSE)/100)</f>
        <v>418</v>
      </c>
    </row>
    <row r="35" spans="1:36" x14ac:dyDescent="0.15">
      <c r="A35">
        <f t="shared" si="3"/>
        <v>3000009</v>
      </c>
      <c r="B35">
        <f t="shared" si="0"/>
        <v>3000033</v>
      </c>
      <c r="C35">
        <f t="shared" si="4"/>
        <v>3000033</v>
      </c>
      <c r="D35" t="str">
        <f t="shared" si="21"/>
        <v>3000009s2</v>
      </c>
      <c r="E35" t="str">
        <f t="shared" si="22"/>
        <v>3000033:9:1</v>
      </c>
      <c r="F35">
        <f t="shared" si="23"/>
        <v>33</v>
      </c>
      <c r="G35">
        <f t="shared" si="8"/>
        <v>3000033</v>
      </c>
      <c r="H35">
        <f t="shared" si="18"/>
        <v>33</v>
      </c>
      <c r="I35" t="str">
        <f>VLOOKUP(U35,怪物属性偏向!E:F,2,FALSE)</f>
        <v>甲虫精</v>
      </c>
      <c r="J35">
        <f t="shared" si="24"/>
        <v>9</v>
      </c>
      <c r="K35">
        <f t="shared" si="25"/>
        <v>158</v>
      </c>
      <c r="L35">
        <f t="shared" si="26"/>
        <v>378</v>
      </c>
      <c r="M35">
        <f t="shared" si="27"/>
        <v>128</v>
      </c>
      <c r="N35">
        <f t="shared" si="28"/>
        <v>0</v>
      </c>
      <c r="O35">
        <f t="shared" si="29"/>
        <v>3000033</v>
      </c>
      <c r="P35" t="str">
        <f t="shared" si="30"/>
        <v>攻低血高</v>
      </c>
      <c r="S35">
        <v>9</v>
      </c>
      <c r="T35">
        <v>2</v>
      </c>
      <c r="U35" t="s">
        <v>135</v>
      </c>
      <c r="V35">
        <f>VLOOKUP(S35,映射表!T:U,2,FALSE)</f>
        <v>9</v>
      </c>
      <c r="W35">
        <v>1</v>
      </c>
      <c r="X35" s="5">
        <v>0.6</v>
      </c>
      <c r="Y35" s="5">
        <v>1</v>
      </c>
      <c r="Z35" s="5">
        <f t="shared" si="31"/>
        <v>0.13290589451913132</v>
      </c>
      <c r="AA35" s="5">
        <v>0</v>
      </c>
      <c r="AB35" s="5">
        <v>1</v>
      </c>
      <c r="AC35" s="10">
        <f>INT(VLOOKUP($V35,映射表!$B:$C,2,FALSE)*VLOOKUP($U35,怪物属性偏向!$E:$I,3,FALSE)/100*X35*$AB35)</f>
        <v>158</v>
      </c>
      <c r="AD35" s="10">
        <f>INT(VLOOKUP($V35,映射表!$B:$C,2,FALSE)*VLOOKUP($U35,怪物属性偏向!$E:$I,4,FALSE)/100*Y35*$AB35)</f>
        <v>378</v>
      </c>
      <c r="AE35" s="10">
        <f>INT(VLOOKUP($V35,映射表!$B:$C,2,FALSE)*VLOOKUP($U35,怪物属性偏向!$E:$I,5,FALSE)/100*Z35*AB35)</f>
        <v>128</v>
      </c>
      <c r="AF35" s="10">
        <f>INT(VLOOKUP($V35,映射表!$B:$D,3,FALSE)*AA35)</f>
        <v>0</v>
      </c>
      <c r="AG35">
        <v>1.7</v>
      </c>
      <c r="AH35">
        <f>VLOOKUP(V35,映射表!B:C,2,FALSE)*0.25-AD35*0.05</f>
        <v>75.599999999999994</v>
      </c>
      <c r="AI35">
        <f t="shared" si="32"/>
        <v>128.51999999999998</v>
      </c>
      <c r="AJ35">
        <f>INT(VLOOKUP($V35,映射表!$B:$C,2,FALSE)*VLOOKUP($U35,怪物属性偏向!$E:$I,5,FALSE)/100)</f>
        <v>967</v>
      </c>
    </row>
    <row r="36" spans="1:36" x14ac:dyDescent="0.15">
      <c r="A36">
        <f t="shared" si="3"/>
        <v>3000010</v>
      </c>
      <c r="B36">
        <f t="shared" si="0"/>
        <v>3000037</v>
      </c>
      <c r="C36" t="str">
        <f t="shared" si="4"/>
        <v/>
      </c>
      <c r="D36" t="str">
        <f t="shared" si="21"/>
        <v>3000010s4</v>
      </c>
      <c r="E36" t="str">
        <f t="shared" si="22"/>
        <v>3000034:10:1</v>
      </c>
      <c r="F36">
        <f t="shared" si="23"/>
        <v>34</v>
      </c>
      <c r="G36">
        <f t="shared" si="8"/>
        <v>3000034</v>
      </c>
      <c r="H36">
        <f t="shared" si="18"/>
        <v>34</v>
      </c>
      <c r="I36" t="str">
        <f>VLOOKUP(U36,怪物属性偏向!E:F,2,FALSE)</f>
        <v>小蘑菇</v>
      </c>
      <c r="J36">
        <f t="shared" si="24"/>
        <v>10</v>
      </c>
      <c r="K36">
        <f t="shared" si="25"/>
        <v>240</v>
      </c>
      <c r="L36">
        <f t="shared" si="26"/>
        <v>400</v>
      </c>
      <c r="M36">
        <f t="shared" si="27"/>
        <v>80</v>
      </c>
      <c r="N36">
        <f t="shared" si="28"/>
        <v>0</v>
      </c>
      <c r="O36">
        <f t="shared" si="29"/>
        <v>3000034</v>
      </c>
      <c r="P36" t="str">
        <f t="shared" si="30"/>
        <v>平均怪</v>
      </c>
      <c r="S36">
        <v>10</v>
      </c>
      <c r="T36">
        <v>4</v>
      </c>
      <c r="U36" t="s">
        <v>156</v>
      </c>
      <c r="V36">
        <f>VLOOKUP(S36,映射表!T:U,2,FALSE)</f>
        <v>10</v>
      </c>
      <c r="W36">
        <v>0</v>
      </c>
      <c r="X36" s="5">
        <v>0.6</v>
      </c>
      <c r="Y36" s="5">
        <v>1</v>
      </c>
      <c r="Z36" s="5">
        <f t="shared" si="31"/>
        <v>0.125</v>
      </c>
      <c r="AA36" s="5">
        <v>0</v>
      </c>
      <c r="AB36" s="5">
        <v>1</v>
      </c>
      <c r="AC36" s="10">
        <f>INT(VLOOKUP($V36,映射表!$B:$C,2,FALSE)*VLOOKUP($U36,怪物属性偏向!$E:$I,3,FALSE)/100*X36*$AB36)</f>
        <v>240</v>
      </c>
      <c r="AD36" s="10">
        <f>INT(VLOOKUP($V36,映射表!$B:$C,2,FALSE)*VLOOKUP($U36,怪物属性偏向!$E:$I,4,FALSE)/100*Y36*$AB36)</f>
        <v>400</v>
      </c>
      <c r="AE36" s="10">
        <f>INT(VLOOKUP($V36,映射表!$B:$C,2,FALSE)*VLOOKUP($U36,怪物属性偏向!$E:$I,5,FALSE)/100*Z36*AB36)</f>
        <v>80</v>
      </c>
      <c r="AF36" s="10">
        <f>INT(VLOOKUP($V36,映射表!$B:$D,3,FALSE)*AA36)</f>
        <v>0</v>
      </c>
      <c r="AG36">
        <v>1</v>
      </c>
      <c r="AH36">
        <f>VLOOKUP(V36,映射表!B:C,2,FALSE)*0.25-AD36*0.05</f>
        <v>80</v>
      </c>
      <c r="AI36">
        <f t="shared" si="32"/>
        <v>80</v>
      </c>
      <c r="AJ36">
        <f>INT(VLOOKUP($V36,映射表!$B:$C,2,FALSE)*VLOOKUP($U36,怪物属性偏向!$E:$I,5,FALSE)/100)</f>
        <v>640</v>
      </c>
    </row>
    <row r="37" spans="1:36" x14ac:dyDescent="0.15">
      <c r="A37">
        <f t="shared" si="3"/>
        <v>3000010</v>
      </c>
      <c r="B37">
        <f t="shared" si="0"/>
        <v>3000037</v>
      </c>
      <c r="C37" t="str">
        <f t="shared" si="4"/>
        <v/>
      </c>
      <c r="D37" t="str">
        <f t="shared" si="21"/>
        <v>3000010s2</v>
      </c>
      <c r="E37" t="str">
        <f t="shared" si="22"/>
        <v>3000035:10:1</v>
      </c>
      <c r="F37">
        <f t="shared" si="23"/>
        <v>35</v>
      </c>
      <c r="G37">
        <f t="shared" si="8"/>
        <v>3000035</v>
      </c>
      <c r="H37">
        <f t="shared" si="18"/>
        <v>35</v>
      </c>
      <c r="I37" t="str">
        <f>VLOOKUP(U37,怪物属性偏向!E:F,2,FALSE)</f>
        <v>甲虫精</v>
      </c>
      <c r="J37">
        <f t="shared" si="24"/>
        <v>10</v>
      </c>
      <c r="K37">
        <f t="shared" si="25"/>
        <v>168</v>
      </c>
      <c r="L37">
        <f t="shared" si="26"/>
        <v>400</v>
      </c>
      <c r="M37">
        <f t="shared" si="27"/>
        <v>160</v>
      </c>
      <c r="N37">
        <f t="shared" si="28"/>
        <v>0</v>
      </c>
      <c r="O37">
        <f t="shared" si="29"/>
        <v>3000035</v>
      </c>
      <c r="P37" t="str">
        <f t="shared" si="30"/>
        <v>攻低血高</v>
      </c>
      <c r="S37">
        <v>10</v>
      </c>
      <c r="T37">
        <v>2</v>
      </c>
      <c r="U37" t="s">
        <v>135</v>
      </c>
      <c r="V37">
        <f>VLOOKUP(S37,映射表!T:U,2,FALSE)</f>
        <v>10</v>
      </c>
      <c r="W37">
        <v>0</v>
      </c>
      <c r="X37" s="5">
        <v>0.6</v>
      </c>
      <c r="Y37" s="5">
        <v>1</v>
      </c>
      <c r="Z37" s="5">
        <f t="shared" si="31"/>
        <v>0.15625</v>
      </c>
      <c r="AA37" s="5">
        <v>0</v>
      </c>
      <c r="AB37" s="5">
        <v>1</v>
      </c>
      <c r="AC37" s="10">
        <f>INT(VLOOKUP($V37,映射表!$B:$C,2,FALSE)*VLOOKUP($U37,怪物属性偏向!$E:$I,3,FALSE)/100*X37*$AB37)</f>
        <v>168</v>
      </c>
      <c r="AD37" s="10">
        <f>INT(VLOOKUP($V37,映射表!$B:$C,2,FALSE)*VLOOKUP($U37,怪物属性偏向!$E:$I,4,FALSE)/100*Y37*$AB37)</f>
        <v>400</v>
      </c>
      <c r="AE37" s="10">
        <f>INT(VLOOKUP($V37,映射表!$B:$C,2,FALSE)*VLOOKUP($U37,怪物属性偏向!$E:$I,5,FALSE)/100*Z37*AB37)</f>
        <v>160</v>
      </c>
      <c r="AF37" s="10">
        <f>INT(VLOOKUP($V37,映射表!$B:$D,3,FALSE)*AA37)</f>
        <v>0</v>
      </c>
      <c r="AG37">
        <v>2</v>
      </c>
      <c r="AH37">
        <f>VLOOKUP(V37,映射表!B:C,2,FALSE)*0.25-AD37*0.05</f>
        <v>80</v>
      </c>
      <c r="AI37">
        <f t="shared" si="32"/>
        <v>160</v>
      </c>
      <c r="AJ37">
        <f>INT(VLOOKUP($V37,映射表!$B:$C,2,FALSE)*VLOOKUP($U37,怪物属性偏向!$E:$I,5,FALSE)/100)</f>
        <v>1024</v>
      </c>
    </row>
    <row r="38" spans="1:36" x14ac:dyDescent="0.15">
      <c r="A38">
        <f t="shared" si="3"/>
        <v>3000010</v>
      </c>
      <c r="B38">
        <f t="shared" si="0"/>
        <v>3000037</v>
      </c>
      <c r="C38" t="str">
        <f t="shared" si="4"/>
        <v/>
      </c>
      <c r="D38" t="str">
        <f t="shared" ref="D38:D41" si="33">A38&amp;"s"&amp;T38</f>
        <v>3000010s6</v>
      </c>
      <c r="E38" t="str">
        <f t="shared" ref="E38:E41" si="34">G38&amp;":"&amp;V38&amp;":"&amp;"1"</f>
        <v>3000036:10:1</v>
      </c>
      <c r="F38">
        <f t="shared" si="23"/>
        <v>36</v>
      </c>
      <c r="G38">
        <f t="shared" si="8"/>
        <v>3000036</v>
      </c>
      <c r="H38">
        <f t="shared" si="18"/>
        <v>36</v>
      </c>
      <c r="I38" t="str">
        <f>VLOOKUP(U38,怪物属性偏向!E:F,2,FALSE)</f>
        <v>小蘑菇</v>
      </c>
      <c r="J38">
        <f t="shared" ref="J38:J41" si="35">V38</f>
        <v>10</v>
      </c>
      <c r="K38">
        <f t="shared" ref="K38:K41" si="36">AC38</f>
        <v>240</v>
      </c>
      <c r="L38">
        <f t="shared" ref="L38:L41" si="37">AD38</f>
        <v>400</v>
      </c>
      <c r="M38">
        <f t="shared" ref="M38:M41" si="38">AE38</f>
        <v>80</v>
      </c>
      <c r="N38">
        <f t="shared" ref="N38:N41" si="39">AF38</f>
        <v>0</v>
      </c>
      <c r="O38">
        <f t="shared" ref="O38:O41" si="40">G38</f>
        <v>3000036</v>
      </c>
      <c r="P38" t="str">
        <f t="shared" ref="P38:P41" si="41">U38</f>
        <v>平均怪</v>
      </c>
      <c r="S38">
        <v>10</v>
      </c>
      <c r="T38">
        <v>6</v>
      </c>
      <c r="U38" t="s">
        <v>150</v>
      </c>
      <c r="V38">
        <f>VLOOKUP(S38,映射表!T:U,2,FALSE)</f>
        <v>10</v>
      </c>
      <c r="W38">
        <v>0</v>
      </c>
      <c r="X38" s="5">
        <v>0.6</v>
      </c>
      <c r="Y38" s="5">
        <v>1</v>
      </c>
      <c r="Z38" s="5">
        <f t="shared" ref="Z38:Z41" si="42">AI38/AJ38</f>
        <v>0.125</v>
      </c>
      <c r="AA38" s="5">
        <v>0</v>
      </c>
      <c r="AB38" s="5">
        <v>1</v>
      </c>
      <c r="AC38" s="10">
        <f>INT(VLOOKUP($V38,映射表!$B:$C,2,FALSE)*VLOOKUP($U38,怪物属性偏向!$E:$I,3,FALSE)/100*X38*$AB38)</f>
        <v>240</v>
      </c>
      <c r="AD38" s="10">
        <f>INT(VLOOKUP($V38,映射表!$B:$C,2,FALSE)*VLOOKUP($U38,怪物属性偏向!$E:$I,4,FALSE)/100*Y38*$AB38)</f>
        <v>400</v>
      </c>
      <c r="AE38" s="10">
        <f>INT(VLOOKUP($V38,映射表!$B:$C,2,FALSE)*VLOOKUP($U38,怪物属性偏向!$E:$I,5,FALSE)/100*Z38*AB38)</f>
        <v>80</v>
      </c>
      <c r="AF38" s="10">
        <f>INT(VLOOKUP($V38,映射表!$B:$D,3,FALSE)*AA38)</f>
        <v>0</v>
      </c>
      <c r="AG38">
        <v>1</v>
      </c>
      <c r="AH38">
        <f>VLOOKUP(V38,映射表!B:C,2,FALSE)*0.25-AD38*0.05</f>
        <v>80</v>
      </c>
      <c r="AI38">
        <f t="shared" ref="AI38:AI41" si="43">AH38*AG38</f>
        <v>80</v>
      </c>
      <c r="AJ38">
        <f>INT(VLOOKUP($V38,映射表!$B:$C,2,FALSE)*VLOOKUP($U38,怪物属性偏向!$E:$I,5,FALSE)/100)</f>
        <v>640</v>
      </c>
    </row>
    <row r="39" spans="1:36" x14ac:dyDescent="0.15">
      <c r="A39">
        <f t="shared" si="3"/>
        <v>3000010</v>
      </c>
      <c r="B39">
        <f t="shared" si="0"/>
        <v>3000037</v>
      </c>
      <c r="C39">
        <f t="shared" si="4"/>
        <v>3000037</v>
      </c>
      <c r="D39" t="str">
        <f t="shared" si="33"/>
        <v>3000010s8</v>
      </c>
      <c r="E39" t="str">
        <f t="shared" si="34"/>
        <v>3000037:10:1</v>
      </c>
      <c r="F39">
        <f t="shared" si="23"/>
        <v>37</v>
      </c>
      <c r="G39">
        <f t="shared" si="8"/>
        <v>3000037</v>
      </c>
      <c r="H39">
        <f t="shared" si="18"/>
        <v>37</v>
      </c>
      <c r="I39" t="str">
        <f>VLOOKUP(U39,怪物属性偏向!E:F,2,FALSE)</f>
        <v>群体治疗怪</v>
      </c>
      <c r="J39">
        <f t="shared" si="35"/>
        <v>10</v>
      </c>
      <c r="K39">
        <f t="shared" si="36"/>
        <v>240</v>
      </c>
      <c r="L39">
        <f t="shared" si="37"/>
        <v>400</v>
      </c>
      <c r="M39">
        <f t="shared" si="38"/>
        <v>80</v>
      </c>
      <c r="N39">
        <f t="shared" si="39"/>
        <v>0</v>
      </c>
      <c r="O39">
        <f t="shared" si="40"/>
        <v>3000037</v>
      </c>
      <c r="P39" t="str">
        <f t="shared" si="41"/>
        <v>群体治疗怪</v>
      </c>
      <c r="S39">
        <v>10</v>
      </c>
      <c r="T39">
        <v>8</v>
      </c>
      <c r="U39" t="s">
        <v>222</v>
      </c>
      <c r="V39">
        <f>VLOOKUP(S39,映射表!T:U,2,FALSE)</f>
        <v>10</v>
      </c>
      <c r="W39">
        <v>1</v>
      </c>
      <c r="X39" s="5">
        <v>0.6</v>
      </c>
      <c r="Y39" s="5">
        <v>1</v>
      </c>
      <c r="Z39" s="5">
        <f t="shared" si="42"/>
        <v>0.125</v>
      </c>
      <c r="AA39" s="5">
        <v>0</v>
      </c>
      <c r="AB39" s="5">
        <v>1</v>
      </c>
      <c r="AC39" s="10">
        <f>INT(VLOOKUP($V39,映射表!$B:$C,2,FALSE)*VLOOKUP($U39,怪物属性偏向!$E:$I,3,FALSE)/100*X39*$AB39)</f>
        <v>240</v>
      </c>
      <c r="AD39" s="10">
        <f>INT(VLOOKUP($V39,映射表!$B:$C,2,FALSE)*VLOOKUP($U39,怪物属性偏向!$E:$I,4,FALSE)/100*Y39*$AB39)</f>
        <v>400</v>
      </c>
      <c r="AE39" s="10">
        <f>INT(VLOOKUP($V39,映射表!$B:$C,2,FALSE)*VLOOKUP($U39,怪物属性偏向!$E:$I,5,FALSE)/100*Z39*AB39)</f>
        <v>80</v>
      </c>
      <c r="AF39" s="10">
        <f>INT(VLOOKUP($V39,映射表!$B:$D,3,FALSE)*AA39)</f>
        <v>0</v>
      </c>
      <c r="AG39">
        <v>1</v>
      </c>
      <c r="AH39">
        <f>VLOOKUP(V39,映射表!B:C,2,FALSE)*0.25-AD39*0.05</f>
        <v>80</v>
      </c>
      <c r="AI39">
        <f t="shared" si="43"/>
        <v>80</v>
      </c>
      <c r="AJ39">
        <f>INT(VLOOKUP($V39,映射表!$B:$C,2,FALSE)*VLOOKUP($U39,怪物属性偏向!$E:$I,5,FALSE)/100)</f>
        <v>640</v>
      </c>
    </row>
    <row r="40" spans="1:36" x14ac:dyDescent="0.15">
      <c r="A40">
        <f t="shared" si="3"/>
        <v>3000011</v>
      </c>
      <c r="B40">
        <f t="shared" si="0"/>
        <v>3000039</v>
      </c>
      <c r="C40" t="str">
        <f t="shared" si="4"/>
        <v/>
      </c>
      <c r="D40" t="str">
        <f t="shared" si="33"/>
        <v>3000011s4</v>
      </c>
      <c r="E40" t="str">
        <f t="shared" si="34"/>
        <v>3000038:11:1</v>
      </c>
      <c r="F40">
        <f t="shared" si="23"/>
        <v>38</v>
      </c>
      <c r="G40">
        <f t="shared" si="8"/>
        <v>3000038</v>
      </c>
      <c r="H40">
        <f t="shared" si="18"/>
        <v>38</v>
      </c>
      <c r="I40" t="str">
        <f>VLOOKUP(U40,怪物属性偏向!E:F,2,FALSE)</f>
        <v>黄蜂怪</v>
      </c>
      <c r="J40">
        <f t="shared" si="35"/>
        <v>11</v>
      </c>
      <c r="K40">
        <f t="shared" si="36"/>
        <v>392</v>
      </c>
      <c r="L40">
        <f t="shared" si="37"/>
        <v>218</v>
      </c>
      <c r="M40">
        <f t="shared" si="38"/>
        <v>98</v>
      </c>
      <c r="N40">
        <f t="shared" si="39"/>
        <v>0</v>
      </c>
      <c r="O40">
        <f t="shared" si="40"/>
        <v>3000038</v>
      </c>
      <c r="P40" t="str">
        <f t="shared" si="41"/>
        <v>高攻低血</v>
      </c>
      <c r="S40">
        <v>11</v>
      </c>
      <c r="T40">
        <v>4</v>
      </c>
      <c r="U40" t="s">
        <v>154</v>
      </c>
      <c r="V40">
        <f>VLOOKUP(S40,映射表!T:U,2,FALSE)</f>
        <v>11</v>
      </c>
      <c r="W40">
        <v>0</v>
      </c>
      <c r="X40" s="5">
        <v>0.6</v>
      </c>
      <c r="Y40" s="5">
        <v>1</v>
      </c>
      <c r="Z40" s="5">
        <f t="shared" si="42"/>
        <v>0.20352697095435685</v>
      </c>
      <c r="AA40" s="5">
        <v>0</v>
      </c>
      <c r="AB40" s="5">
        <v>1</v>
      </c>
      <c r="AC40" s="10">
        <f>INT(VLOOKUP($V40,映射表!$B:$C,2,FALSE)*VLOOKUP($U40,怪物属性偏向!$E:$I,3,FALSE)/100*X40*$AB40)</f>
        <v>392</v>
      </c>
      <c r="AD40" s="10">
        <f>INT(VLOOKUP($V40,映射表!$B:$C,2,FALSE)*VLOOKUP($U40,怪物属性偏向!$E:$I,4,FALSE)/100*Y40*$AB40)</f>
        <v>218</v>
      </c>
      <c r="AE40" s="10">
        <f>INT(VLOOKUP($V40,映射表!$B:$C,2,FALSE)*VLOOKUP($U40,怪物属性偏向!$E:$I,5,FALSE)/100*Z40*AB40)</f>
        <v>98</v>
      </c>
      <c r="AF40" s="10">
        <f>INT(VLOOKUP($V40,映射表!$B:$D,3,FALSE)*AA40)</f>
        <v>0</v>
      </c>
      <c r="AG40">
        <v>1</v>
      </c>
      <c r="AH40">
        <f>VLOOKUP(V40,映射表!B:C,2,FALSE)*0.25-AD40*0.05</f>
        <v>98.1</v>
      </c>
      <c r="AI40">
        <f t="shared" si="43"/>
        <v>98.1</v>
      </c>
      <c r="AJ40">
        <f>INT(VLOOKUP($V40,映射表!$B:$C,2,FALSE)*VLOOKUP($U40,怪物属性偏向!$E:$I,5,FALSE)/100)</f>
        <v>482</v>
      </c>
    </row>
    <row r="41" spans="1:36" x14ac:dyDescent="0.15">
      <c r="A41">
        <f t="shared" si="3"/>
        <v>3000011</v>
      </c>
      <c r="B41">
        <f t="shared" si="0"/>
        <v>3000039</v>
      </c>
      <c r="C41">
        <f t="shared" si="4"/>
        <v>3000039</v>
      </c>
      <c r="D41" t="str">
        <f t="shared" si="33"/>
        <v>3000011s2</v>
      </c>
      <c r="E41" t="str">
        <f t="shared" si="34"/>
        <v>3000039:11:1</v>
      </c>
      <c r="F41">
        <f t="shared" si="23"/>
        <v>39</v>
      </c>
      <c r="G41">
        <f t="shared" si="8"/>
        <v>3000039</v>
      </c>
      <c r="H41">
        <f t="shared" si="18"/>
        <v>39</v>
      </c>
      <c r="I41" t="str">
        <f>VLOOKUP(U41,怪物属性偏向!E:F,2,FALSE)</f>
        <v>甲虫精</v>
      </c>
      <c r="J41">
        <f t="shared" si="35"/>
        <v>11</v>
      </c>
      <c r="K41">
        <f t="shared" si="36"/>
        <v>183</v>
      </c>
      <c r="L41">
        <f t="shared" si="37"/>
        <v>436</v>
      </c>
      <c r="M41">
        <f t="shared" si="38"/>
        <v>174</v>
      </c>
      <c r="N41">
        <f t="shared" si="39"/>
        <v>0</v>
      </c>
      <c r="O41">
        <f t="shared" si="40"/>
        <v>3000039</v>
      </c>
      <c r="P41" t="str">
        <f t="shared" si="41"/>
        <v>攻低血高</v>
      </c>
      <c r="S41">
        <v>11</v>
      </c>
      <c r="T41">
        <v>2</v>
      </c>
      <c r="U41" t="s">
        <v>135</v>
      </c>
      <c r="V41">
        <f>VLOOKUP(S41,映射表!T:U,2,FALSE)</f>
        <v>11</v>
      </c>
      <c r="W41">
        <v>1</v>
      </c>
      <c r="X41" s="5">
        <v>0.6</v>
      </c>
      <c r="Y41" s="5">
        <v>1</v>
      </c>
      <c r="Z41" s="5">
        <f t="shared" si="42"/>
        <v>0.15627240143369175</v>
      </c>
      <c r="AA41" s="5">
        <v>0</v>
      </c>
      <c r="AB41" s="5">
        <v>1</v>
      </c>
      <c r="AC41" s="10">
        <f>INT(VLOOKUP($V41,映射表!$B:$C,2,FALSE)*VLOOKUP($U41,怪物属性偏向!$E:$I,3,FALSE)/100*X41*$AB41)</f>
        <v>183</v>
      </c>
      <c r="AD41" s="10">
        <f>INT(VLOOKUP($V41,映射表!$B:$C,2,FALSE)*VLOOKUP($U41,怪物属性偏向!$E:$I,4,FALSE)/100*Y41*$AB41)</f>
        <v>436</v>
      </c>
      <c r="AE41" s="10">
        <f>INT(VLOOKUP($V41,映射表!$B:$C,2,FALSE)*VLOOKUP($U41,怪物属性偏向!$E:$I,5,FALSE)/100*Z41*AB41)</f>
        <v>174</v>
      </c>
      <c r="AF41" s="10">
        <f>INT(VLOOKUP($V41,映射表!$B:$D,3,FALSE)*AA41)</f>
        <v>0</v>
      </c>
      <c r="AG41">
        <v>2</v>
      </c>
      <c r="AH41">
        <f>VLOOKUP(V41,映射表!B:C,2,FALSE)*0.25-AD41*0.05</f>
        <v>87.2</v>
      </c>
      <c r="AI41">
        <f t="shared" si="43"/>
        <v>174.4</v>
      </c>
      <c r="AJ41">
        <f>INT(VLOOKUP($V41,映射表!$B:$C,2,FALSE)*VLOOKUP($U41,怪物属性偏向!$E:$I,5,FALSE)/100)</f>
        <v>1116</v>
      </c>
    </row>
    <row r="42" spans="1:36" x14ac:dyDescent="0.15">
      <c r="A42">
        <f t="shared" si="3"/>
        <v>3000011</v>
      </c>
      <c r="B42">
        <f t="shared" si="0"/>
        <v>3000039</v>
      </c>
      <c r="C42">
        <f t="shared" si="4"/>
        <v>3000039</v>
      </c>
      <c r="D42" t="str">
        <f t="shared" ref="D42:D45" si="44">A42&amp;"s"&amp;T42</f>
        <v>3000011s6</v>
      </c>
      <c r="E42" t="str">
        <f t="shared" ref="E42:E45" si="45">G42&amp;":"&amp;V42&amp;":"&amp;"1"</f>
        <v>3000040:11:1</v>
      </c>
      <c r="F42">
        <f t="shared" si="23"/>
        <v>40</v>
      </c>
      <c r="G42">
        <f t="shared" si="8"/>
        <v>3000040</v>
      </c>
      <c r="H42">
        <f t="shared" si="18"/>
        <v>40</v>
      </c>
      <c r="I42" t="str">
        <f>VLOOKUP(U42,怪物属性偏向!E:F,2,FALSE)</f>
        <v>黄蜂怪</v>
      </c>
      <c r="J42">
        <f t="shared" ref="J42:J45" si="46">V42</f>
        <v>11</v>
      </c>
      <c r="K42">
        <f t="shared" ref="K42:K45" si="47">AC42</f>
        <v>392</v>
      </c>
      <c r="L42">
        <f t="shared" ref="L42:L45" si="48">AD42</f>
        <v>218</v>
      </c>
      <c r="M42">
        <f t="shared" ref="M42:M45" si="49">AE42</f>
        <v>98</v>
      </c>
      <c r="N42">
        <f t="shared" ref="N42:N45" si="50">AF42</f>
        <v>0</v>
      </c>
      <c r="O42">
        <f t="shared" ref="O42:O45" si="51">G42</f>
        <v>3000040</v>
      </c>
      <c r="P42" t="str">
        <f t="shared" ref="P42:P45" si="52">U42</f>
        <v>高攻低血</v>
      </c>
      <c r="S42">
        <v>11</v>
      </c>
      <c r="T42">
        <v>6</v>
      </c>
      <c r="U42" t="s">
        <v>154</v>
      </c>
      <c r="V42">
        <f>VLOOKUP(S42,映射表!T:U,2,FALSE)</f>
        <v>11</v>
      </c>
      <c r="W42">
        <v>0</v>
      </c>
      <c r="X42" s="5">
        <v>0.6</v>
      </c>
      <c r="Y42" s="5">
        <v>1</v>
      </c>
      <c r="Z42" s="5">
        <f t="shared" ref="Z42:Z45" si="53">AI42/AJ42</f>
        <v>0.20352697095435685</v>
      </c>
      <c r="AA42" s="5">
        <v>0</v>
      </c>
      <c r="AB42" s="5">
        <v>1</v>
      </c>
      <c r="AC42" s="10">
        <f>INT(VLOOKUP($V42,映射表!$B:$C,2,FALSE)*VLOOKUP($U42,怪物属性偏向!$E:$I,3,FALSE)/100*X42*$AB42)</f>
        <v>392</v>
      </c>
      <c r="AD42" s="10">
        <f>INT(VLOOKUP($V42,映射表!$B:$C,2,FALSE)*VLOOKUP($U42,怪物属性偏向!$E:$I,4,FALSE)/100*Y42*$AB42)</f>
        <v>218</v>
      </c>
      <c r="AE42" s="10">
        <f>INT(VLOOKUP($V42,映射表!$B:$C,2,FALSE)*VLOOKUP($U42,怪物属性偏向!$E:$I,5,FALSE)/100*Z42*AB42)</f>
        <v>98</v>
      </c>
      <c r="AF42" s="10">
        <f>INT(VLOOKUP($V42,映射表!$B:$D,3,FALSE)*AA42)</f>
        <v>0</v>
      </c>
      <c r="AG42">
        <v>1</v>
      </c>
      <c r="AH42">
        <f>VLOOKUP(V42,映射表!B:C,2,FALSE)*0.25-AD42*0.05</f>
        <v>98.1</v>
      </c>
      <c r="AI42">
        <f t="shared" ref="AI42:AI45" si="54">AH42*AG42</f>
        <v>98.1</v>
      </c>
      <c r="AJ42">
        <f>INT(VLOOKUP($V42,映射表!$B:$C,2,FALSE)*VLOOKUP($U42,怪物属性偏向!$E:$I,5,FALSE)/100)</f>
        <v>482</v>
      </c>
    </row>
    <row r="43" spans="1:36" x14ac:dyDescent="0.15">
      <c r="A43">
        <f t="shared" si="3"/>
        <v>3000011</v>
      </c>
      <c r="B43">
        <f t="shared" si="0"/>
        <v>3000039</v>
      </c>
      <c r="C43">
        <f t="shared" si="4"/>
        <v>3000039</v>
      </c>
      <c r="D43" t="str">
        <f t="shared" si="44"/>
        <v>3000011s8</v>
      </c>
      <c r="E43" t="str">
        <f t="shared" si="45"/>
        <v>3000041:11:1</v>
      </c>
      <c r="F43">
        <f t="shared" si="23"/>
        <v>41</v>
      </c>
      <c r="G43">
        <f t="shared" si="8"/>
        <v>3000041</v>
      </c>
      <c r="H43">
        <f t="shared" si="18"/>
        <v>41</v>
      </c>
      <c r="I43" t="str">
        <f>VLOOKUP(U43,怪物属性偏向!E:F,2,FALSE)</f>
        <v>群体治疗怪</v>
      </c>
      <c r="J43">
        <f t="shared" si="46"/>
        <v>11</v>
      </c>
      <c r="K43">
        <f t="shared" si="47"/>
        <v>261</v>
      </c>
      <c r="L43">
        <f t="shared" si="48"/>
        <v>436</v>
      </c>
      <c r="M43">
        <f t="shared" si="49"/>
        <v>87</v>
      </c>
      <c r="N43">
        <f t="shared" si="50"/>
        <v>0</v>
      </c>
      <c r="O43">
        <f t="shared" si="51"/>
        <v>3000041</v>
      </c>
      <c r="P43" t="str">
        <f t="shared" si="52"/>
        <v>群体治疗怪</v>
      </c>
      <c r="S43">
        <v>11</v>
      </c>
      <c r="T43">
        <v>8</v>
      </c>
      <c r="U43" t="s">
        <v>222</v>
      </c>
      <c r="V43">
        <f>VLOOKUP(S43,映射表!T:U,2,FALSE)</f>
        <v>11</v>
      </c>
      <c r="W43">
        <v>0</v>
      </c>
      <c r="X43" s="5">
        <v>0.6</v>
      </c>
      <c r="Y43" s="5">
        <v>1</v>
      </c>
      <c r="Z43" s="5">
        <f t="shared" si="53"/>
        <v>0.12510760401721666</v>
      </c>
      <c r="AA43" s="5">
        <v>0</v>
      </c>
      <c r="AB43" s="5">
        <v>1</v>
      </c>
      <c r="AC43" s="10">
        <f>INT(VLOOKUP($V43,映射表!$B:$C,2,FALSE)*VLOOKUP($U43,怪物属性偏向!$E:$I,3,FALSE)/100*X43*$AB43)</f>
        <v>261</v>
      </c>
      <c r="AD43" s="10">
        <f>INT(VLOOKUP($V43,映射表!$B:$C,2,FALSE)*VLOOKUP($U43,怪物属性偏向!$E:$I,4,FALSE)/100*Y43*$AB43)</f>
        <v>436</v>
      </c>
      <c r="AE43" s="10">
        <f>INT(VLOOKUP($V43,映射表!$B:$C,2,FALSE)*VLOOKUP($U43,怪物属性偏向!$E:$I,5,FALSE)/100*Z43*AB43)</f>
        <v>87</v>
      </c>
      <c r="AF43" s="10">
        <f>INT(VLOOKUP($V43,映射表!$B:$D,3,FALSE)*AA43)</f>
        <v>0</v>
      </c>
      <c r="AG43">
        <v>1</v>
      </c>
      <c r="AH43">
        <f>VLOOKUP(V43,映射表!B:C,2,FALSE)*0.25-AD43*0.05</f>
        <v>87.2</v>
      </c>
      <c r="AI43">
        <f t="shared" si="54"/>
        <v>87.2</v>
      </c>
      <c r="AJ43">
        <f>INT(VLOOKUP($V43,映射表!$B:$C,2,FALSE)*VLOOKUP($U43,怪物属性偏向!$E:$I,5,FALSE)/100)</f>
        <v>697</v>
      </c>
    </row>
    <row r="44" spans="1:36" x14ac:dyDescent="0.15">
      <c r="A44">
        <f t="shared" si="3"/>
        <v>3000012</v>
      </c>
      <c r="B44">
        <f t="shared" si="0"/>
        <v>3000046</v>
      </c>
      <c r="C44" t="str">
        <f t="shared" si="4"/>
        <v/>
      </c>
      <c r="D44" t="str">
        <f t="shared" si="44"/>
        <v>3000012s1</v>
      </c>
      <c r="E44" t="str">
        <f t="shared" si="45"/>
        <v>3000042:12:1</v>
      </c>
      <c r="F44">
        <f t="shared" si="23"/>
        <v>42</v>
      </c>
      <c r="G44">
        <f t="shared" si="8"/>
        <v>3000042</v>
      </c>
      <c r="H44">
        <f t="shared" si="18"/>
        <v>42</v>
      </c>
      <c r="I44" t="str">
        <f>VLOOKUP(U44,怪物属性偏向!E:F,2,FALSE)</f>
        <v>小蘑菇</v>
      </c>
      <c r="J44">
        <f t="shared" si="46"/>
        <v>12</v>
      </c>
      <c r="K44">
        <f t="shared" si="47"/>
        <v>283</v>
      </c>
      <c r="L44">
        <f t="shared" si="48"/>
        <v>472</v>
      </c>
      <c r="M44">
        <f t="shared" si="49"/>
        <v>113</v>
      </c>
      <c r="N44">
        <f t="shared" si="50"/>
        <v>0</v>
      </c>
      <c r="O44">
        <f t="shared" si="51"/>
        <v>3000042</v>
      </c>
      <c r="P44" t="str">
        <f t="shared" si="52"/>
        <v>平均怪</v>
      </c>
      <c r="S44">
        <v>12</v>
      </c>
      <c r="T44">
        <v>1</v>
      </c>
      <c r="U44" t="s">
        <v>156</v>
      </c>
      <c r="V44">
        <f>VLOOKUP(S44,映射表!T:U,2,FALSE)</f>
        <v>12</v>
      </c>
      <c r="W44">
        <v>0</v>
      </c>
      <c r="X44" s="5">
        <v>0.6</v>
      </c>
      <c r="Y44" s="5">
        <v>1</v>
      </c>
      <c r="Z44" s="5">
        <f t="shared" si="53"/>
        <v>0.15003973509933774</v>
      </c>
      <c r="AA44" s="5">
        <v>0</v>
      </c>
      <c r="AB44" s="5">
        <v>1</v>
      </c>
      <c r="AC44" s="10">
        <f>INT(VLOOKUP($V44,映射表!$B:$C,2,FALSE)*VLOOKUP($U44,怪物属性偏向!$E:$I,3,FALSE)/100*X44*$AB44)</f>
        <v>283</v>
      </c>
      <c r="AD44" s="10">
        <f>INT(VLOOKUP($V44,映射表!$B:$C,2,FALSE)*VLOOKUP($U44,怪物属性偏向!$E:$I,4,FALSE)/100*Y44*$AB44)</f>
        <v>472</v>
      </c>
      <c r="AE44" s="10">
        <f>INT(VLOOKUP($V44,映射表!$B:$C,2,FALSE)*VLOOKUP($U44,怪物属性偏向!$E:$I,5,FALSE)/100*Z44*AB44)</f>
        <v>113</v>
      </c>
      <c r="AF44" s="10">
        <f>INT(VLOOKUP($V44,映射表!$B:$D,3,FALSE)*AA44)</f>
        <v>0</v>
      </c>
      <c r="AG44">
        <v>1.2</v>
      </c>
      <c r="AH44">
        <f>VLOOKUP(V44,映射表!B:C,2,FALSE)*0.25-AD44*0.05</f>
        <v>94.4</v>
      </c>
      <c r="AI44">
        <f t="shared" si="54"/>
        <v>113.28</v>
      </c>
      <c r="AJ44">
        <f>INT(VLOOKUP($V44,映射表!$B:$C,2,FALSE)*VLOOKUP($U44,怪物属性偏向!$E:$I,5,FALSE)/100)</f>
        <v>755</v>
      </c>
    </row>
    <row r="45" spans="1:36" x14ac:dyDescent="0.15">
      <c r="A45">
        <f t="shared" si="3"/>
        <v>3000012</v>
      </c>
      <c r="B45">
        <f t="shared" si="0"/>
        <v>3000046</v>
      </c>
      <c r="C45" t="str">
        <f t="shared" si="4"/>
        <v/>
      </c>
      <c r="D45" t="str">
        <f t="shared" si="44"/>
        <v>3000012s2</v>
      </c>
      <c r="E45" t="str">
        <f t="shared" si="45"/>
        <v>3000043:12:1</v>
      </c>
      <c r="F45">
        <f t="shared" si="23"/>
        <v>43</v>
      </c>
      <c r="G45">
        <f t="shared" si="8"/>
        <v>3000043</v>
      </c>
      <c r="H45">
        <f t="shared" si="18"/>
        <v>43</v>
      </c>
      <c r="I45" t="str">
        <f>VLOOKUP(U45,怪物属性偏向!E:F,2,FALSE)</f>
        <v>小蘑菇</v>
      </c>
      <c r="J45">
        <f t="shared" si="46"/>
        <v>12</v>
      </c>
      <c r="K45">
        <f t="shared" si="47"/>
        <v>283</v>
      </c>
      <c r="L45">
        <f t="shared" si="48"/>
        <v>472</v>
      </c>
      <c r="M45">
        <f t="shared" si="49"/>
        <v>113</v>
      </c>
      <c r="N45">
        <f t="shared" si="50"/>
        <v>0</v>
      </c>
      <c r="O45">
        <f t="shared" si="51"/>
        <v>3000043</v>
      </c>
      <c r="P45" t="str">
        <f t="shared" si="52"/>
        <v>平均怪</v>
      </c>
      <c r="S45">
        <v>12</v>
      </c>
      <c r="T45">
        <v>2</v>
      </c>
      <c r="U45" t="s">
        <v>156</v>
      </c>
      <c r="V45">
        <f>VLOOKUP(S45,映射表!T:U,2,FALSE)</f>
        <v>12</v>
      </c>
      <c r="W45">
        <v>0</v>
      </c>
      <c r="X45" s="5">
        <v>0.6</v>
      </c>
      <c r="Y45" s="5">
        <v>1</v>
      </c>
      <c r="Z45" s="5">
        <f t="shared" si="53"/>
        <v>0.15003973509933774</v>
      </c>
      <c r="AA45" s="5">
        <v>0</v>
      </c>
      <c r="AB45" s="5">
        <v>1</v>
      </c>
      <c r="AC45" s="10">
        <f>INT(VLOOKUP($V45,映射表!$B:$C,2,FALSE)*VLOOKUP($U45,怪物属性偏向!$E:$I,3,FALSE)/100*X45*$AB45)</f>
        <v>283</v>
      </c>
      <c r="AD45" s="10">
        <f>INT(VLOOKUP($V45,映射表!$B:$C,2,FALSE)*VLOOKUP($U45,怪物属性偏向!$E:$I,4,FALSE)/100*Y45*$AB45)</f>
        <v>472</v>
      </c>
      <c r="AE45" s="10">
        <f>INT(VLOOKUP($V45,映射表!$B:$C,2,FALSE)*VLOOKUP($U45,怪物属性偏向!$E:$I,5,FALSE)/100*Z45*AB45)</f>
        <v>113</v>
      </c>
      <c r="AF45" s="10">
        <f>INT(VLOOKUP($V45,映射表!$B:$D,3,FALSE)*AA45)</f>
        <v>0</v>
      </c>
      <c r="AG45">
        <v>1.2</v>
      </c>
      <c r="AH45">
        <f>VLOOKUP(V45,映射表!B:C,2,FALSE)*0.25-AD45*0.05</f>
        <v>94.4</v>
      </c>
      <c r="AI45">
        <f t="shared" si="54"/>
        <v>113.28</v>
      </c>
      <c r="AJ45">
        <f>INT(VLOOKUP($V45,映射表!$B:$C,2,FALSE)*VLOOKUP($U45,怪物属性偏向!$E:$I,5,FALSE)/100)</f>
        <v>755</v>
      </c>
    </row>
    <row r="46" spans="1:36" x14ac:dyDescent="0.15">
      <c r="A46">
        <f t="shared" si="3"/>
        <v>3000012</v>
      </c>
      <c r="B46">
        <f t="shared" si="0"/>
        <v>3000046</v>
      </c>
      <c r="C46" t="str">
        <f t="shared" si="4"/>
        <v/>
      </c>
      <c r="D46" t="str">
        <f t="shared" ref="D46:D50" si="55">A46&amp;"s"&amp;T46</f>
        <v>3000012s3</v>
      </c>
      <c r="E46" t="str">
        <f t="shared" ref="E46:E58" si="56">G46&amp;":"&amp;V46&amp;":"&amp;"1"</f>
        <v>3000044:12:1</v>
      </c>
      <c r="F46">
        <f t="shared" si="23"/>
        <v>44</v>
      </c>
      <c r="G46">
        <f t="shared" si="8"/>
        <v>3000044</v>
      </c>
      <c r="H46">
        <f t="shared" si="18"/>
        <v>44</v>
      </c>
      <c r="I46" t="str">
        <f>VLOOKUP(U46,怪物属性偏向!E:F,2,FALSE)</f>
        <v>小蘑菇</v>
      </c>
      <c r="J46">
        <f t="shared" ref="J46:J50" si="57">V46</f>
        <v>12</v>
      </c>
      <c r="K46">
        <f t="shared" ref="K46:K50" si="58">AC46</f>
        <v>283</v>
      </c>
      <c r="L46">
        <f t="shared" ref="L46:L50" si="59">AD46</f>
        <v>472</v>
      </c>
      <c r="M46">
        <f t="shared" ref="M46:M50" si="60">AE46</f>
        <v>113</v>
      </c>
      <c r="N46">
        <f t="shared" ref="N46:N50" si="61">AF46</f>
        <v>0</v>
      </c>
      <c r="O46">
        <f t="shared" ref="O46:O50" si="62">G46</f>
        <v>3000044</v>
      </c>
      <c r="P46" t="str">
        <f t="shared" ref="P46:P50" si="63">U46</f>
        <v>平均怪</v>
      </c>
      <c r="S46">
        <v>12</v>
      </c>
      <c r="T46">
        <v>3</v>
      </c>
      <c r="U46" t="s">
        <v>156</v>
      </c>
      <c r="V46">
        <f>VLOOKUP(S46,映射表!T:U,2,FALSE)</f>
        <v>12</v>
      </c>
      <c r="W46">
        <v>0</v>
      </c>
      <c r="X46" s="5">
        <v>0.6</v>
      </c>
      <c r="Y46" s="5">
        <v>1</v>
      </c>
      <c r="Z46" s="5">
        <f t="shared" ref="Z46:Z50" si="64">AI46/AJ46</f>
        <v>0.15003973509933774</v>
      </c>
      <c r="AA46" s="5">
        <v>0</v>
      </c>
      <c r="AB46" s="5">
        <v>1</v>
      </c>
      <c r="AC46" s="10">
        <f>INT(VLOOKUP($V46,映射表!$B:$C,2,FALSE)*VLOOKUP($U46,怪物属性偏向!$E:$I,3,FALSE)/100*X46*$AB46)</f>
        <v>283</v>
      </c>
      <c r="AD46" s="10">
        <f>INT(VLOOKUP($V46,映射表!$B:$C,2,FALSE)*VLOOKUP($U46,怪物属性偏向!$E:$I,4,FALSE)/100*Y46*$AB46)</f>
        <v>472</v>
      </c>
      <c r="AE46" s="10">
        <f>INT(VLOOKUP($V46,映射表!$B:$C,2,FALSE)*VLOOKUP($U46,怪物属性偏向!$E:$I,5,FALSE)/100*Z46*AB46)</f>
        <v>113</v>
      </c>
      <c r="AF46" s="10">
        <f>INT(VLOOKUP($V46,映射表!$B:$D,3,FALSE)*AA46)</f>
        <v>0</v>
      </c>
      <c r="AG46">
        <v>1.2</v>
      </c>
      <c r="AH46">
        <f>VLOOKUP(V46,映射表!B:C,2,FALSE)*0.25-AD46*0.05</f>
        <v>94.4</v>
      </c>
      <c r="AI46">
        <f t="shared" ref="AI46:AI50" si="65">AH46*AG46</f>
        <v>113.28</v>
      </c>
      <c r="AJ46">
        <f>INT(VLOOKUP($V46,映射表!$B:$C,2,FALSE)*VLOOKUP($U46,怪物属性偏向!$E:$I,5,FALSE)/100)</f>
        <v>755</v>
      </c>
    </row>
    <row r="47" spans="1:36" x14ac:dyDescent="0.15">
      <c r="A47">
        <f t="shared" si="3"/>
        <v>3000012</v>
      </c>
      <c r="B47">
        <f t="shared" si="0"/>
        <v>3000046</v>
      </c>
      <c r="C47" t="str">
        <f t="shared" si="4"/>
        <v/>
      </c>
      <c r="D47" t="str">
        <f t="shared" ref="D47" si="66">A47&amp;"s"&amp;T47</f>
        <v>3000012s5</v>
      </c>
      <c r="E47" t="str">
        <f t="shared" si="56"/>
        <v>3000045:12:1</v>
      </c>
      <c r="F47">
        <f t="shared" si="23"/>
        <v>45</v>
      </c>
      <c r="G47">
        <f t="shared" si="8"/>
        <v>3000045</v>
      </c>
      <c r="H47">
        <f t="shared" si="18"/>
        <v>45</v>
      </c>
      <c r="I47" t="str">
        <f>VLOOKUP(U47,怪物属性偏向!E:F,2,FALSE)</f>
        <v>小蘑菇</v>
      </c>
      <c r="J47">
        <f t="shared" ref="J47" si="67">V47</f>
        <v>12</v>
      </c>
      <c r="K47">
        <f t="shared" ref="K47" si="68">AC47</f>
        <v>283</v>
      </c>
      <c r="L47">
        <f t="shared" ref="L47" si="69">AD47</f>
        <v>472</v>
      </c>
      <c r="M47">
        <f t="shared" ref="M47" si="70">AE47</f>
        <v>113</v>
      </c>
      <c r="N47">
        <f t="shared" ref="N47" si="71">AF47</f>
        <v>0</v>
      </c>
      <c r="O47">
        <f t="shared" ref="O47" si="72">G47</f>
        <v>3000045</v>
      </c>
      <c r="P47" t="str">
        <f t="shared" ref="P47" si="73">U47</f>
        <v>平均怪</v>
      </c>
      <c r="S47">
        <v>12</v>
      </c>
      <c r="T47">
        <v>5</v>
      </c>
      <c r="U47" t="s">
        <v>156</v>
      </c>
      <c r="V47">
        <f>VLOOKUP(S47,映射表!T:U,2,FALSE)</f>
        <v>12</v>
      </c>
      <c r="W47">
        <v>0</v>
      </c>
      <c r="X47" s="5">
        <v>0.6</v>
      </c>
      <c r="Y47" s="5">
        <v>1</v>
      </c>
      <c r="Z47" s="5">
        <f t="shared" ref="Z47" si="74">AI47/AJ47</f>
        <v>0.15003973509933774</v>
      </c>
      <c r="AA47" s="5">
        <v>0</v>
      </c>
      <c r="AB47" s="5">
        <v>1</v>
      </c>
      <c r="AC47" s="10">
        <f>INT(VLOOKUP($V47,映射表!$B:$C,2,FALSE)*VLOOKUP($U47,怪物属性偏向!$E:$I,3,FALSE)/100*X47*$AB47)</f>
        <v>283</v>
      </c>
      <c r="AD47" s="10">
        <f>INT(VLOOKUP($V47,映射表!$B:$C,2,FALSE)*VLOOKUP($U47,怪物属性偏向!$E:$I,4,FALSE)/100*Y47*$AB47)</f>
        <v>472</v>
      </c>
      <c r="AE47" s="10">
        <f>INT(VLOOKUP($V47,映射表!$B:$C,2,FALSE)*VLOOKUP($U47,怪物属性偏向!$E:$I,5,FALSE)/100*Z47*AB47)</f>
        <v>113</v>
      </c>
      <c r="AF47" s="10">
        <f>INT(VLOOKUP($V47,映射表!$B:$D,3,FALSE)*AA47)</f>
        <v>0</v>
      </c>
      <c r="AG47">
        <v>1.2</v>
      </c>
      <c r="AH47">
        <f>VLOOKUP(V47,映射表!B:C,2,FALSE)*0.25-AD47*0.05</f>
        <v>94.4</v>
      </c>
      <c r="AI47">
        <f t="shared" ref="AI47" si="75">AH47*AG47</f>
        <v>113.28</v>
      </c>
      <c r="AJ47">
        <f>INT(VLOOKUP($V47,映射表!$B:$C,2,FALSE)*VLOOKUP($U47,怪物属性偏向!$E:$I,5,FALSE)/100)</f>
        <v>755</v>
      </c>
    </row>
    <row r="48" spans="1:36" x14ac:dyDescent="0.15">
      <c r="A48">
        <f t="shared" si="3"/>
        <v>3000012</v>
      </c>
      <c r="B48">
        <f t="shared" si="0"/>
        <v>3000046</v>
      </c>
      <c r="C48">
        <f t="shared" si="4"/>
        <v>3000046</v>
      </c>
      <c r="D48" t="str">
        <f t="shared" si="55"/>
        <v>3000012s8</v>
      </c>
      <c r="E48" t="str">
        <f t="shared" si="56"/>
        <v>3000046:12:1</v>
      </c>
      <c r="F48">
        <f t="shared" si="23"/>
        <v>46</v>
      </c>
      <c r="G48">
        <f t="shared" si="8"/>
        <v>3000046</v>
      </c>
      <c r="H48">
        <f t="shared" si="18"/>
        <v>46</v>
      </c>
      <c r="I48" t="str">
        <f>VLOOKUP(U48,怪物属性偏向!E:F,2,FALSE)</f>
        <v>群体治疗怪</v>
      </c>
      <c r="J48">
        <f t="shared" si="57"/>
        <v>12</v>
      </c>
      <c r="K48">
        <f t="shared" si="58"/>
        <v>283</v>
      </c>
      <c r="L48">
        <f t="shared" si="59"/>
        <v>472</v>
      </c>
      <c r="M48">
        <f t="shared" si="60"/>
        <v>94</v>
      </c>
      <c r="N48">
        <f t="shared" si="61"/>
        <v>0</v>
      </c>
      <c r="O48">
        <f t="shared" si="62"/>
        <v>3000046</v>
      </c>
      <c r="P48" t="str">
        <f t="shared" si="63"/>
        <v>群体治疗怪</v>
      </c>
      <c r="S48">
        <v>12</v>
      </c>
      <c r="T48">
        <v>8</v>
      </c>
      <c r="U48" t="s">
        <v>222</v>
      </c>
      <c r="V48">
        <f>VLOOKUP(S48,映射表!T:U,2,FALSE)</f>
        <v>12</v>
      </c>
      <c r="W48">
        <v>1</v>
      </c>
      <c r="X48" s="5">
        <v>0.6</v>
      </c>
      <c r="Y48" s="5">
        <v>1</v>
      </c>
      <c r="Z48" s="5">
        <f t="shared" si="64"/>
        <v>0.12503311258278146</v>
      </c>
      <c r="AA48" s="5">
        <v>0</v>
      </c>
      <c r="AB48" s="5">
        <v>1</v>
      </c>
      <c r="AC48" s="10">
        <f>INT(VLOOKUP($V48,映射表!$B:$C,2,FALSE)*VLOOKUP($U48,怪物属性偏向!$E:$I,3,FALSE)/100*X48*$AB48)</f>
        <v>283</v>
      </c>
      <c r="AD48" s="10">
        <f>INT(VLOOKUP($V48,映射表!$B:$C,2,FALSE)*VLOOKUP($U48,怪物属性偏向!$E:$I,4,FALSE)/100*Y48*$AB48)</f>
        <v>472</v>
      </c>
      <c r="AE48" s="10">
        <f>INT(VLOOKUP($V48,映射表!$B:$C,2,FALSE)*VLOOKUP($U48,怪物属性偏向!$E:$I,5,FALSE)/100*Z48*AB48)</f>
        <v>94</v>
      </c>
      <c r="AF48" s="10">
        <f>INT(VLOOKUP($V48,映射表!$B:$D,3,FALSE)*AA48)</f>
        <v>0</v>
      </c>
      <c r="AG48">
        <v>1</v>
      </c>
      <c r="AH48">
        <f>VLOOKUP(V48,映射表!B:C,2,FALSE)*0.25-AD48*0.05</f>
        <v>94.4</v>
      </c>
      <c r="AI48">
        <f t="shared" si="65"/>
        <v>94.4</v>
      </c>
      <c r="AJ48">
        <f>INT(VLOOKUP($V48,映射表!$B:$C,2,FALSE)*VLOOKUP($U48,怪物属性偏向!$E:$I,5,FALSE)/100)</f>
        <v>755</v>
      </c>
    </row>
    <row r="49" spans="1:36" x14ac:dyDescent="0.15">
      <c r="A49">
        <f t="shared" si="3"/>
        <v>3000013</v>
      </c>
      <c r="B49">
        <f t="shared" si="0"/>
        <v>3000049</v>
      </c>
      <c r="C49" t="str">
        <f t="shared" si="4"/>
        <v/>
      </c>
      <c r="D49" t="str">
        <f t="shared" ref="D49" si="76">A49&amp;"s"&amp;T49</f>
        <v>3000013s2</v>
      </c>
      <c r="E49" t="str">
        <f t="shared" si="56"/>
        <v>3000047:13:1</v>
      </c>
      <c r="F49">
        <f t="shared" si="23"/>
        <v>47</v>
      </c>
      <c r="G49">
        <f t="shared" si="8"/>
        <v>3000047</v>
      </c>
      <c r="H49">
        <f t="shared" si="18"/>
        <v>47</v>
      </c>
      <c r="I49" t="str">
        <f>VLOOKUP(U49,怪物属性偏向!E:F,2,FALSE)</f>
        <v>小蘑菇</v>
      </c>
      <c r="J49">
        <f t="shared" ref="J49" si="77">V49</f>
        <v>13</v>
      </c>
      <c r="K49">
        <f t="shared" ref="K49" si="78">AC49</f>
        <v>304</v>
      </c>
      <c r="L49">
        <f t="shared" ref="L49" si="79">AD49</f>
        <v>508</v>
      </c>
      <c r="M49">
        <f t="shared" ref="M49" si="80">AE49</f>
        <v>122</v>
      </c>
      <c r="N49">
        <f t="shared" ref="N49" si="81">AF49</f>
        <v>0</v>
      </c>
      <c r="O49">
        <f t="shared" ref="O49" si="82">G49</f>
        <v>3000047</v>
      </c>
      <c r="P49" t="str">
        <f t="shared" ref="P49" si="83">U49</f>
        <v>平均怪</v>
      </c>
      <c r="S49">
        <v>13</v>
      </c>
      <c r="T49">
        <v>2</v>
      </c>
      <c r="U49" t="s">
        <v>156</v>
      </c>
      <c r="V49">
        <f>VLOOKUP(S49,映射表!T:U,2,FALSE)</f>
        <v>13</v>
      </c>
      <c r="W49">
        <v>0</v>
      </c>
      <c r="X49" s="5">
        <v>0.6</v>
      </c>
      <c r="Y49" s="5">
        <v>1</v>
      </c>
      <c r="Z49" s="5">
        <f t="shared" ref="Z49" si="84">AI49/AJ49</f>
        <v>0.15014778325123151</v>
      </c>
      <c r="AA49" s="5">
        <v>0</v>
      </c>
      <c r="AB49" s="5">
        <v>1</v>
      </c>
      <c r="AC49" s="10">
        <f>INT(VLOOKUP($V49,映射表!$B:$C,2,FALSE)*VLOOKUP($U49,怪物属性偏向!$E:$I,3,FALSE)/100*X49*$AB49)</f>
        <v>304</v>
      </c>
      <c r="AD49" s="10">
        <f>INT(VLOOKUP($V49,映射表!$B:$C,2,FALSE)*VLOOKUP($U49,怪物属性偏向!$E:$I,4,FALSE)/100*Y49*$AB49)</f>
        <v>508</v>
      </c>
      <c r="AE49" s="10">
        <f>INT(VLOOKUP($V49,映射表!$B:$C,2,FALSE)*VLOOKUP($U49,怪物属性偏向!$E:$I,5,FALSE)/100*Z49*AB49)</f>
        <v>122</v>
      </c>
      <c r="AF49" s="10">
        <f>INT(VLOOKUP($V49,映射表!$B:$D,3,FALSE)*AA49)</f>
        <v>0</v>
      </c>
      <c r="AG49">
        <v>1.2</v>
      </c>
      <c r="AH49">
        <f>VLOOKUP(V49,映射表!B:C,2,FALSE)*0.25-AD49*0.05</f>
        <v>101.6</v>
      </c>
      <c r="AI49">
        <f t="shared" ref="AI49" si="85">AH49*AG49</f>
        <v>121.91999999999999</v>
      </c>
      <c r="AJ49">
        <f>INT(VLOOKUP($V49,映射表!$B:$C,2,FALSE)*VLOOKUP($U49,怪物属性偏向!$E:$I,5,FALSE)/100)</f>
        <v>812</v>
      </c>
    </row>
    <row r="50" spans="1:36" x14ac:dyDescent="0.15">
      <c r="A50">
        <f t="shared" si="3"/>
        <v>3000013</v>
      </c>
      <c r="B50">
        <f t="shared" si="0"/>
        <v>3000049</v>
      </c>
      <c r="C50" t="str">
        <f t="shared" si="4"/>
        <v/>
      </c>
      <c r="D50" t="str">
        <f t="shared" si="55"/>
        <v>3000013s1</v>
      </c>
      <c r="E50" t="str">
        <f t="shared" si="56"/>
        <v>3000048:13:1</v>
      </c>
      <c r="F50">
        <f t="shared" si="23"/>
        <v>48</v>
      </c>
      <c r="G50">
        <f t="shared" si="8"/>
        <v>3000048</v>
      </c>
      <c r="H50">
        <f t="shared" si="18"/>
        <v>48</v>
      </c>
      <c r="I50" t="str">
        <f>VLOOKUP(U50,怪物属性偏向!E:F,2,FALSE)</f>
        <v>黄蜂怪</v>
      </c>
      <c r="J50">
        <f t="shared" si="57"/>
        <v>13</v>
      </c>
      <c r="K50">
        <f t="shared" si="58"/>
        <v>457</v>
      </c>
      <c r="L50">
        <f t="shared" si="59"/>
        <v>254</v>
      </c>
      <c r="M50">
        <f t="shared" si="60"/>
        <v>114</v>
      </c>
      <c r="N50">
        <f t="shared" si="61"/>
        <v>0</v>
      </c>
      <c r="O50">
        <f t="shared" si="62"/>
        <v>3000048</v>
      </c>
      <c r="P50" t="str">
        <f t="shared" si="63"/>
        <v>高攻低血</v>
      </c>
      <c r="S50">
        <v>13</v>
      </c>
      <c r="T50">
        <v>1</v>
      </c>
      <c r="U50" t="s">
        <v>154</v>
      </c>
      <c r="V50">
        <f>VLOOKUP(S50,映射表!T:U,2,FALSE)</f>
        <v>13</v>
      </c>
      <c r="W50">
        <v>0</v>
      </c>
      <c r="X50" s="5">
        <v>0.6</v>
      </c>
      <c r="Y50" s="5">
        <v>1</v>
      </c>
      <c r="Z50" s="5">
        <f t="shared" si="64"/>
        <v>0.20338078291814946</v>
      </c>
      <c r="AA50" s="5">
        <v>0</v>
      </c>
      <c r="AB50" s="5">
        <v>1</v>
      </c>
      <c r="AC50" s="10">
        <f>INT(VLOOKUP($V50,映射表!$B:$C,2,FALSE)*VLOOKUP($U50,怪物属性偏向!$E:$I,3,FALSE)/100*X50*$AB50)</f>
        <v>457</v>
      </c>
      <c r="AD50" s="10">
        <f>INT(VLOOKUP($V50,映射表!$B:$C,2,FALSE)*VLOOKUP($U50,怪物属性偏向!$E:$I,4,FALSE)/100*Y50*$AB50)</f>
        <v>254</v>
      </c>
      <c r="AE50" s="10">
        <f>INT(VLOOKUP($V50,映射表!$B:$C,2,FALSE)*VLOOKUP($U50,怪物属性偏向!$E:$I,5,FALSE)/100*Z50*AB50)</f>
        <v>114</v>
      </c>
      <c r="AF50" s="10">
        <f>INT(VLOOKUP($V50,映射表!$B:$D,3,FALSE)*AA50)</f>
        <v>0</v>
      </c>
      <c r="AG50">
        <v>1</v>
      </c>
      <c r="AH50">
        <f>VLOOKUP(V50,映射表!B:C,2,FALSE)*0.25-AD50*0.05</f>
        <v>114.3</v>
      </c>
      <c r="AI50">
        <f t="shared" si="65"/>
        <v>114.3</v>
      </c>
      <c r="AJ50">
        <f>INT(VLOOKUP($V50,映射表!$B:$C,2,FALSE)*VLOOKUP($U50,怪物属性偏向!$E:$I,5,FALSE)/100)</f>
        <v>562</v>
      </c>
    </row>
    <row r="51" spans="1:36" x14ac:dyDescent="0.15">
      <c r="A51">
        <f t="shared" si="3"/>
        <v>3000013</v>
      </c>
      <c r="B51">
        <f t="shared" si="0"/>
        <v>3000049</v>
      </c>
      <c r="C51">
        <f t="shared" si="4"/>
        <v>3000049</v>
      </c>
      <c r="D51" t="str">
        <f t="shared" ref="D51:D54" si="86">A51&amp;"s"&amp;T51</f>
        <v>3000013s3</v>
      </c>
      <c r="E51" t="str">
        <f t="shared" si="56"/>
        <v>3000049:13:1</v>
      </c>
      <c r="F51">
        <f t="shared" si="23"/>
        <v>49</v>
      </c>
      <c r="G51">
        <f t="shared" si="8"/>
        <v>3000049</v>
      </c>
      <c r="H51">
        <f t="shared" si="18"/>
        <v>49</v>
      </c>
      <c r="I51" t="str">
        <f>VLOOKUP(U51,怪物属性偏向!E:F,2,FALSE)</f>
        <v>黄蜂怪</v>
      </c>
      <c r="J51">
        <f t="shared" ref="J51:J54" si="87">V51</f>
        <v>13</v>
      </c>
      <c r="K51">
        <f t="shared" ref="K51:K54" si="88">AC51</f>
        <v>457</v>
      </c>
      <c r="L51">
        <f t="shared" ref="L51:L54" si="89">AD51</f>
        <v>254</v>
      </c>
      <c r="M51">
        <f t="shared" ref="M51:M54" si="90">AE51</f>
        <v>114</v>
      </c>
      <c r="N51">
        <f t="shared" ref="N51:N54" si="91">AF51</f>
        <v>0</v>
      </c>
      <c r="O51">
        <f t="shared" ref="O51:O54" si="92">G51</f>
        <v>3000049</v>
      </c>
      <c r="P51" t="str">
        <f t="shared" ref="P51:P54" si="93">U51</f>
        <v>高攻低血</v>
      </c>
      <c r="S51">
        <v>13</v>
      </c>
      <c r="T51">
        <v>3</v>
      </c>
      <c r="U51" t="s">
        <v>154</v>
      </c>
      <c r="V51">
        <f>VLOOKUP(S51,映射表!T:U,2,FALSE)</f>
        <v>13</v>
      </c>
      <c r="W51">
        <v>1</v>
      </c>
      <c r="X51" s="5">
        <v>0.6</v>
      </c>
      <c r="Y51" s="5">
        <v>1</v>
      </c>
      <c r="Z51" s="5">
        <f t="shared" ref="Z51:Z54" si="94">AI51/AJ51</f>
        <v>0.20338078291814946</v>
      </c>
      <c r="AA51" s="5">
        <v>0</v>
      </c>
      <c r="AB51" s="5">
        <v>1</v>
      </c>
      <c r="AC51" s="10">
        <f>INT(VLOOKUP($V51,映射表!$B:$C,2,FALSE)*VLOOKUP($U51,怪物属性偏向!$E:$I,3,FALSE)/100*X51*$AB51)</f>
        <v>457</v>
      </c>
      <c r="AD51" s="10">
        <f>INT(VLOOKUP($V51,映射表!$B:$C,2,FALSE)*VLOOKUP($U51,怪物属性偏向!$E:$I,4,FALSE)/100*Y51*$AB51)</f>
        <v>254</v>
      </c>
      <c r="AE51" s="10">
        <f>INT(VLOOKUP($V51,映射表!$B:$C,2,FALSE)*VLOOKUP($U51,怪物属性偏向!$E:$I,5,FALSE)/100*Z51*AB51)</f>
        <v>114</v>
      </c>
      <c r="AF51" s="10">
        <f>INT(VLOOKUP($V51,映射表!$B:$D,3,FALSE)*AA51)</f>
        <v>0</v>
      </c>
      <c r="AG51">
        <v>1</v>
      </c>
      <c r="AH51">
        <f>VLOOKUP(V51,映射表!B:C,2,FALSE)*0.25-AD51*0.05</f>
        <v>114.3</v>
      </c>
      <c r="AI51">
        <f t="shared" ref="AI51:AI54" si="95">AH51*AG51</f>
        <v>114.3</v>
      </c>
      <c r="AJ51">
        <f>INT(VLOOKUP($V51,映射表!$B:$C,2,FALSE)*VLOOKUP($U51,怪物属性偏向!$E:$I,5,FALSE)/100)</f>
        <v>562</v>
      </c>
    </row>
    <row r="52" spans="1:36" x14ac:dyDescent="0.15">
      <c r="A52">
        <f t="shared" si="3"/>
        <v>3000013</v>
      </c>
      <c r="B52">
        <f t="shared" si="0"/>
        <v>3000049</v>
      </c>
      <c r="C52">
        <f t="shared" si="4"/>
        <v>3000049</v>
      </c>
      <c r="D52" t="str">
        <f t="shared" si="86"/>
        <v>3000013s5</v>
      </c>
      <c r="E52" t="str">
        <f t="shared" si="56"/>
        <v>3000050:13:1</v>
      </c>
      <c r="F52">
        <f t="shared" si="23"/>
        <v>50</v>
      </c>
      <c r="G52">
        <f t="shared" si="8"/>
        <v>3000050</v>
      </c>
      <c r="H52">
        <f t="shared" si="18"/>
        <v>50</v>
      </c>
      <c r="I52" t="str">
        <f>VLOOKUP(U52,怪物属性偏向!E:F,2,FALSE)</f>
        <v>群体治疗怪</v>
      </c>
      <c r="J52">
        <f t="shared" si="87"/>
        <v>13</v>
      </c>
      <c r="K52">
        <f t="shared" si="88"/>
        <v>304</v>
      </c>
      <c r="L52">
        <f t="shared" si="89"/>
        <v>508</v>
      </c>
      <c r="M52">
        <f t="shared" si="90"/>
        <v>101</v>
      </c>
      <c r="N52">
        <f t="shared" si="91"/>
        <v>0</v>
      </c>
      <c r="O52">
        <f t="shared" si="92"/>
        <v>3000050</v>
      </c>
      <c r="P52" t="str">
        <f t="shared" si="93"/>
        <v>群体治疗怪</v>
      </c>
      <c r="S52">
        <v>13</v>
      </c>
      <c r="T52">
        <v>5</v>
      </c>
      <c r="U52" t="s">
        <v>222</v>
      </c>
      <c r="V52">
        <f>VLOOKUP(S52,映射表!T:U,2,FALSE)</f>
        <v>13</v>
      </c>
      <c r="W52">
        <v>0</v>
      </c>
      <c r="X52" s="5">
        <v>0.6</v>
      </c>
      <c r="Y52" s="5">
        <v>1</v>
      </c>
      <c r="Z52" s="5">
        <f t="shared" si="94"/>
        <v>0.12512315270935959</v>
      </c>
      <c r="AA52" s="5">
        <v>0</v>
      </c>
      <c r="AB52" s="5">
        <v>1</v>
      </c>
      <c r="AC52" s="10">
        <f>INT(VLOOKUP($V52,映射表!$B:$C,2,FALSE)*VLOOKUP($U52,怪物属性偏向!$E:$I,3,FALSE)/100*X52*$AB52)</f>
        <v>304</v>
      </c>
      <c r="AD52" s="10">
        <f>INT(VLOOKUP($V52,映射表!$B:$C,2,FALSE)*VLOOKUP($U52,怪物属性偏向!$E:$I,4,FALSE)/100*Y52*$AB52)</f>
        <v>508</v>
      </c>
      <c r="AE52" s="10">
        <f>INT(VLOOKUP($V52,映射表!$B:$C,2,FALSE)*VLOOKUP($U52,怪物属性偏向!$E:$I,5,FALSE)/100*Z52*AB52)</f>
        <v>101</v>
      </c>
      <c r="AF52" s="10">
        <f>INT(VLOOKUP($V52,映射表!$B:$D,3,FALSE)*AA52)</f>
        <v>0</v>
      </c>
      <c r="AG52">
        <v>1</v>
      </c>
      <c r="AH52">
        <f>VLOOKUP(V52,映射表!B:C,2,FALSE)*0.25-AD52*0.05</f>
        <v>101.6</v>
      </c>
      <c r="AI52">
        <f t="shared" si="95"/>
        <v>101.6</v>
      </c>
      <c r="AJ52">
        <f>INT(VLOOKUP($V52,映射表!$B:$C,2,FALSE)*VLOOKUP($U52,怪物属性偏向!$E:$I,5,FALSE)/100)</f>
        <v>812</v>
      </c>
    </row>
    <row r="53" spans="1:36" x14ac:dyDescent="0.15">
      <c r="A53">
        <f t="shared" si="3"/>
        <v>3000013</v>
      </c>
      <c r="B53">
        <f t="shared" si="0"/>
        <v>3000049</v>
      </c>
      <c r="C53">
        <f t="shared" si="4"/>
        <v>3000049</v>
      </c>
      <c r="D53" t="str">
        <f t="shared" si="86"/>
        <v>3000013s8</v>
      </c>
      <c r="E53" t="str">
        <f t="shared" si="56"/>
        <v>3000051:13:1</v>
      </c>
      <c r="F53">
        <f t="shared" si="23"/>
        <v>51</v>
      </c>
      <c r="G53">
        <f t="shared" si="8"/>
        <v>3000051</v>
      </c>
      <c r="H53">
        <f t="shared" si="18"/>
        <v>51</v>
      </c>
      <c r="I53" t="str">
        <f>VLOOKUP(U53,怪物属性偏向!E:F,2,FALSE)</f>
        <v>群体治疗怪</v>
      </c>
      <c r="J53">
        <f t="shared" si="87"/>
        <v>13</v>
      </c>
      <c r="K53">
        <f t="shared" si="88"/>
        <v>304</v>
      </c>
      <c r="L53">
        <f t="shared" si="89"/>
        <v>508</v>
      </c>
      <c r="M53">
        <f t="shared" si="90"/>
        <v>101</v>
      </c>
      <c r="N53">
        <f t="shared" si="91"/>
        <v>0</v>
      </c>
      <c r="O53">
        <f t="shared" si="92"/>
        <v>3000051</v>
      </c>
      <c r="P53" t="str">
        <f t="shared" si="93"/>
        <v>群体治疗怪</v>
      </c>
      <c r="S53">
        <v>13</v>
      </c>
      <c r="T53">
        <v>8</v>
      </c>
      <c r="U53" t="s">
        <v>222</v>
      </c>
      <c r="V53">
        <f>VLOOKUP(S53,映射表!T:U,2,FALSE)</f>
        <v>13</v>
      </c>
      <c r="W53">
        <v>0</v>
      </c>
      <c r="X53" s="5">
        <v>0.6</v>
      </c>
      <c r="Y53" s="5">
        <v>1</v>
      </c>
      <c r="Z53" s="5">
        <f t="shared" si="94"/>
        <v>0.12512315270935959</v>
      </c>
      <c r="AA53" s="5">
        <v>0</v>
      </c>
      <c r="AB53" s="5">
        <v>1</v>
      </c>
      <c r="AC53" s="10">
        <f>INT(VLOOKUP($V53,映射表!$B:$C,2,FALSE)*VLOOKUP($U53,怪物属性偏向!$E:$I,3,FALSE)/100*X53*$AB53)</f>
        <v>304</v>
      </c>
      <c r="AD53" s="10">
        <f>INT(VLOOKUP($V53,映射表!$B:$C,2,FALSE)*VLOOKUP($U53,怪物属性偏向!$E:$I,4,FALSE)/100*Y53*$AB53)</f>
        <v>508</v>
      </c>
      <c r="AE53" s="10">
        <f>INT(VLOOKUP($V53,映射表!$B:$C,2,FALSE)*VLOOKUP($U53,怪物属性偏向!$E:$I,5,FALSE)/100*Z53*AB53)</f>
        <v>101</v>
      </c>
      <c r="AF53" s="10">
        <f>INT(VLOOKUP($V53,映射表!$B:$D,3,FALSE)*AA53)</f>
        <v>0</v>
      </c>
      <c r="AG53">
        <v>1</v>
      </c>
      <c r="AH53">
        <f>VLOOKUP(V53,映射表!B:C,2,FALSE)*0.25-AD53*0.05</f>
        <v>101.6</v>
      </c>
      <c r="AI53">
        <f t="shared" si="95"/>
        <v>101.6</v>
      </c>
      <c r="AJ53">
        <f>INT(VLOOKUP($V53,映射表!$B:$C,2,FALSE)*VLOOKUP($U53,怪物属性偏向!$E:$I,5,FALSE)/100)</f>
        <v>812</v>
      </c>
    </row>
    <row r="54" spans="1:36" x14ac:dyDescent="0.15">
      <c r="A54">
        <f t="shared" si="3"/>
        <v>3000014</v>
      </c>
      <c r="B54">
        <f t="shared" si="0"/>
        <v>3000055</v>
      </c>
      <c r="C54" t="str">
        <f t="shared" si="4"/>
        <v/>
      </c>
      <c r="D54" t="str">
        <f t="shared" si="86"/>
        <v>3000014s4</v>
      </c>
      <c r="E54" t="str">
        <f t="shared" si="56"/>
        <v>3000052:14:1</v>
      </c>
      <c r="F54">
        <f t="shared" si="23"/>
        <v>52</v>
      </c>
      <c r="G54">
        <f t="shared" si="8"/>
        <v>3000052</v>
      </c>
      <c r="H54">
        <f t="shared" si="18"/>
        <v>52</v>
      </c>
      <c r="I54" t="str">
        <f>VLOOKUP(U54,怪物属性偏向!E:F,2,FALSE)</f>
        <v>黄蜂怪</v>
      </c>
      <c r="J54">
        <f t="shared" si="87"/>
        <v>14</v>
      </c>
      <c r="K54">
        <f t="shared" si="88"/>
        <v>489</v>
      </c>
      <c r="L54">
        <f t="shared" si="89"/>
        <v>272</v>
      </c>
      <c r="M54">
        <f t="shared" si="90"/>
        <v>122</v>
      </c>
      <c r="N54">
        <f t="shared" si="91"/>
        <v>0</v>
      </c>
      <c r="O54">
        <f t="shared" si="92"/>
        <v>3000052</v>
      </c>
      <c r="P54" t="str">
        <f t="shared" si="93"/>
        <v>高攻低血</v>
      </c>
      <c r="S54">
        <v>14</v>
      </c>
      <c r="T54">
        <v>4</v>
      </c>
      <c r="U54" t="s">
        <v>154</v>
      </c>
      <c r="V54">
        <f>VLOOKUP(S54,映射表!T:U,2,FALSE)</f>
        <v>14</v>
      </c>
      <c r="W54">
        <v>0</v>
      </c>
      <c r="X54" s="5">
        <v>0.6</v>
      </c>
      <c r="Y54" s="5">
        <v>1</v>
      </c>
      <c r="Z54" s="5">
        <f t="shared" si="94"/>
        <v>0.20332225913621263</v>
      </c>
      <c r="AA54" s="5">
        <v>0</v>
      </c>
      <c r="AB54" s="5">
        <v>1</v>
      </c>
      <c r="AC54" s="10">
        <f>INT(VLOOKUP($V54,映射表!$B:$C,2,FALSE)*VLOOKUP($U54,怪物属性偏向!$E:$I,3,FALSE)/100*X54*$AB54)</f>
        <v>489</v>
      </c>
      <c r="AD54" s="10">
        <f>INT(VLOOKUP($V54,映射表!$B:$C,2,FALSE)*VLOOKUP($U54,怪物属性偏向!$E:$I,4,FALSE)/100*Y54*$AB54)</f>
        <v>272</v>
      </c>
      <c r="AE54" s="10">
        <f>INT(VLOOKUP($V54,映射表!$B:$C,2,FALSE)*VLOOKUP($U54,怪物属性偏向!$E:$I,5,FALSE)/100*Z54*AB54)</f>
        <v>122</v>
      </c>
      <c r="AF54" s="10">
        <f>INT(VLOOKUP($V54,映射表!$B:$D,3,FALSE)*AA54)</f>
        <v>0</v>
      </c>
      <c r="AG54">
        <v>1</v>
      </c>
      <c r="AH54">
        <f>VLOOKUP(V54,映射表!B:C,2,FALSE)*0.25-AD54*0.05</f>
        <v>122.4</v>
      </c>
      <c r="AI54">
        <f t="shared" si="95"/>
        <v>122.4</v>
      </c>
      <c r="AJ54">
        <f>INT(VLOOKUP($V54,映射表!$B:$C,2,FALSE)*VLOOKUP($U54,怪物属性偏向!$E:$I,5,FALSE)/100)</f>
        <v>602</v>
      </c>
    </row>
    <row r="55" spans="1:36" x14ac:dyDescent="0.15">
      <c r="A55">
        <f t="shared" si="3"/>
        <v>3000014</v>
      </c>
      <c r="B55">
        <f t="shared" si="0"/>
        <v>3000055</v>
      </c>
      <c r="C55" t="str">
        <f t="shared" si="4"/>
        <v/>
      </c>
      <c r="D55" t="str">
        <f t="shared" ref="D55:D58" si="96">A55&amp;"s"&amp;T55</f>
        <v>3000014s6</v>
      </c>
      <c r="E55" t="str">
        <f t="shared" si="56"/>
        <v>3000053:14:1</v>
      </c>
      <c r="F55">
        <f t="shared" si="23"/>
        <v>53</v>
      </c>
      <c r="G55">
        <f t="shared" si="8"/>
        <v>3000053</v>
      </c>
      <c r="H55">
        <f t="shared" si="18"/>
        <v>53</v>
      </c>
      <c r="I55" t="str">
        <f>VLOOKUP(U55,怪物属性偏向!E:F,2,FALSE)</f>
        <v>黄蜂怪</v>
      </c>
      <c r="J55">
        <f t="shared" ref="J55:J58" si="97">V55</f>
        <v>14</v>
      </c>
      <c r="K55">
        <f t="shared" ref="K55:K58" si="98">AC55</f>
        <v>489</v>
      </c>
      <c r="L55">
        <f t="shared" ref="L55:L58" si="99">AD55</f>
        <v>272</v>
      </c>
      <c r="M55">
        <f t="shared" ref="M55:M58" si="100">AE55</f>
        <v>122</v>
      </c>
      <c r="N55">
        <f t="shared" ref="N55:N58" si="101">AF55</f>
        <v>0</v>
      </c>
      <c r="O55">
        <f t="shared" ref="O55:O58" si="102">G55</f>
        <v>3000053</v>
      </c>
      <c r="P55" t="str">
        <f t="shared" ref="P55:P58" si="103">U55</f>
        <v>高攻低血</v>
      </c>
      <c r="S55">
        <v>14</v>
      </c>
      <c r="T55">
        <v>6</v>
      </c>
      <c r="U55" t="s">
        <v>154</v>
      </c>
      <c r="V55">
        <f>VLOOKUP(S55,映射表!T:U,2,FALSE)</f>
        <v>14</v>
      </c>
      <c r="W55">
        <v>0</v>
      </c>
      <c r="X55" s="5">
        <v>0.6</v>
      </c>
      <c r="Y55" s="5">
        <v>1</v>
      </c>
      <c r="Z55" s="5">
        <f t="shared" ref="Z55:Z58" si="104">AI55/AJ55</f>
        <v>0.20332225913621263</v>
      </c>
      <c r="AA55" s="5">
        <v>0</v>
      </c>
      <c r="AB55" s="5">
        <v>1</v>
      </c>
      <c r="AC55" s="10">
        <f>INT(VLOOKUP($V55,映射表!$B:$C,2,FALSE)*VLOOKUP($U55,怪物属性偏向!$E:$I,3,FALSE)/100*X55*$AB55)</f>
        <v>489</v>
      </c>
      <c r="AD55" s="10">
        <f>INT(VLOOKUP($V55,映射表!$B:$C,2,FALSE)*VLOOKUP($U55,怪物属性偏向!$E:$I,4,FALSE)/100*Y55*$AB55)</f>
        <v>272</v>
      </c>
      <c r="AE55" s="10">
        <f>INT(VLOOKUP($V55,映射表!$B:$C,2,FALSE)*VLOOKUP($U55,怪物属性偏向!$E:$I,5,FALSE)/100*Z55*AB55)</f>
        <v>122</v>
      </c>
      <c r="AF55" s="10">
        <f>INT(VLOOKUP($V55,映射表!$B:$D,3,FALSE)*AA55)</f>
        <v>0</v>
      </c>
      <c r="AG55">
        <v>1</v>
      </c>
      <c r="AH55">
        <f>VLOOKUP(V55,映射表!B:C,2,FALSE)*0.25-AD55*0.05</f>
        <v>122.4</v>
      </c>
      <c r="AI55">
        <f t="shared" ref="AI55:AI58" si="105">AH55*AG55</f>
        <v>122.4</v>
      </c>
      <c r="AJ55">
        <f>INT(VLOOKUP($V55,映射表!$B:$C,2,FALSE)*VLOOKUP($U55,怪物属性偏向!$E:$I,5,FALSE)/100)</f>
        <v>602</v>
      </c>
    </row>
    <row r="56" spans="1:36" x14ac:dyDescent="0.15">
      <c r="A56">
        <f t="shared" si="3"/>
        <v>3000014</v>
      </c>
      <c r="B56">
        <f t="shared" si="0"/>
        <v>3000055</v>
      </c>
      <c r="C56" t="str">
        <f t="shared" si="4"/>
        <v/>
      </c>
      <c r="D56" t="str">
        <f t="shared" si="96"/>
        <v>3000014s7</v>
      </c>
      <c r="E56" t="str">
        <f t="shared" si="56"/>
        <v>3000054:14:1</v>
      </c>
      <c r="F56">
        <f t="shared" si="23"/>
        <v>54</v>
      </c>
      <c r="G56">
        <f t="shared" si="8"/>
        <v>3000054</v>
      </c>
      <c r="H56">
        <f t="shared" si="18"/>
        <v>54</v>
      </c>
      <c r="I56" t="str">
        <f>VLOOKUP(U56,怪物属性偏向!E:F,2,FALSE)</f>
        <v>群体治疗怪</v>
      </c>
      <c r="J56">
        <f t="shared" si="97"/>
        <v>14</v>
      </c>
      <c r="K56">
        <f t="shared" si="98"/>
        <v>326</v>
      </c>
      <c r="L56">
        <f t="shared" si="99"/>
        <v>544</v>
      </c>
      <c r="M56">
        <f t="shared" si="100"/>
        <v>108</v>
      </c>
      <c r="N56">
        <f t="shared" si="101"/>
        <v>0</v>
      </c>
      <c r="O56">
        <f t="shared" si="102"/>
        <v>3000054</v>
      </c>
      <c r="P56" t="str">
        <f t="shared" si="103"/>
        <v>群体治疗怪</v>
      </c>
      <c r="S56">
        <v>14</v>
      </c>
      <c r="T56">
        <v>7</v>
      </c>
      <c r="U56" t="s">
        <v>222</v>
      </c>
      <c r="V56">
        <f>VLOOKUP(S56,映射表!T:U,2,FALSE)</f>
        <v>14</v>
      </c>
      <c r="W56">
        <v>0</v>
      </c>
      <c r="X56" s="5">
        <v>0.6</v>
      </c>
      <c r="Y56" s="5">
        <v>1</v>
      </c>
      <c r="Z56" s="5">
        <f t="shared" si="104"/>
        <v>0.12505747126436781</v>
      </c>
      <c r="AA56" s="5">
        <v>0</v>
      </c>
      <c r="AB56" s="5">
        <v>1</v>
      </c>
      <c r="AC56" s="10">
        <f>INT(VLOOKUP($V56,映射表!$B:$C,2,FALSE)*VLOOKUP($U56,怪物属性偏向!$E:$I,3,FALSE)/100*X56*$AB56)</f>
        <v>326</v>
      </c>
      <c r="AD56" s="10">
        <f>INT(VLOOKUP($V56,映射表!$B:$C,2,FALSE)*VLOOKUP($U56,怪物属性偏向!$E:$I,4,FALSE)/100*Y56*$AB56)</f>
        <v>544</v>
      </c>
      <c r="AE56" s="10">
        <f>INT(VLOOKUP($V56,映射表!$B:$C,2,FALSE)*VLOOKUP($U56,怪物属性偏向!$E:$I,5,FALSE)/100*Z56*AB56)</f>
        <v>108</v>
      </c>
      <c r="AF56" s="10">
        <f>INT(VLOOKUP($V56,映射表!$B:$D,3,FALSE)*AA56)</f>
        <v>0</v>
      </c>
      <c r="AG56">
        <v>1</v>
      </c>
      <c r="AH56">
        <f>VLOOKUP(V56,映射表!B:C,2,FALSE)*0.25-AD56*0.05</f>
        <v>108.8</v>
      </c>
      <c r="AI56">
        <f t="shared" si="105"/>
        <v>108.8</v>
      </c>
      <c r="AJ56">
        <f>INT(VLOOKUP($V56,映射表!$B:$C,2,FALSE)*VLOOKUP($U56,怪物属性偏向!$E:$I,5,FALSE)/100)</f>
        <v>870</v>
      </c>
    </row>
    <row r="57" spans="1:36" x14ac:dyDescent="0.15">
      <c r="A57">
        <f t="shared" si="3"/>
        <v>3000014</v>
      </c>
      <c r="B57">
        <f t="shared" si="0"/>
        <v>3000055</v>
      </c>
      <c r="C57">
        <f t="shared" si="4"/>
        <v>3000055</v>
      </c>
      <c r="D57" t="str">
        <f t="shared" si="96"/>
        <v>3000014s2</v>
      </c>
      <c r="E57" t="str">
        <f t="shared" si="56"/>
        <v>3000055:14:1</v>
      </c>
      <c r="F57">
        <f t="shared" si="23"/>
        <v>55</v>
      </c>
      <c r="G57">
        <f t="shared" si="8"/>
        <v>3000055</v>
      </c>
      <c r="H57">
        <f t="shared" si="18"/>
        <v>55</v>
      </c>
      <c r="I57" t="str">
        <f>VLOOKUP(U57,怪物属性偏向!E:F,2,FALSE)</f>
        <v>甲虫精</v>
      </c>
      <c r="J57">
        <f t="shared" si="97"/>
        <v>14</v>
      </c>
      <c r="K57">
        <f t="shared" si="98"/>
        <v>228</v>
      </c>
      <c r="L57">
        <f t="shared" si="99"/>
        <v>544</v>
      </c>
      <c r="M57">
        <f t="shared" si="100"/>
        <v>380</v>
      </c>
      <c r="N57">
        <f t="shared" si="101"/>
        <v>0</v>
      </c>
      <c r="O57">
        <f t="shared" si="102"/>
        <v>3000055</v>
      </c>
      <c r="P57" t="str">
        <f t="shared" si="103"/>
        <v>攻低血高</v>
      </c>
      <c r="S57">
        <v>14</v>
      </c>
      <c r="T57">
        <v>2</v>
      </c>
      <c r="U57" t="s">
        <v>135</v>
      </c>
      <c r="V57">
        <f>VLOOKUP(S57,映射表!T:U,2,FALSE)</f>
        <v>14</v>
      </c>
      <c r="W57">
        <v>1</v>
      </c>
      <c r="X57" s="5">
        <v>0.6</v>
      </c>
      <c r="Y57" s="5">
        <v>1</v>
      </c>
      <c r="Z57" s="5">
        <f t="shared" si="104"/>
        <v>0.27356321839080461</v>
      </c>
      <c r="AA57" s="5">
        <v>0</v>
      </c>
      <c r="AB57" s="5">
        <v>1</v>
      </c>
      <c r="AC57" s="10">
        <f>INT(VLOOKUP($V57,映射表!$B:$C,2,FALSE)*VLOOKUP($U57,怪物属性偏向!$E:$I,3,FALSE)/100*X57*$AB57)</f>
        <v>228</v>
      </c>
      <c r="AD57" s="10">
        <f>INT(VLOOKUP($V57,映射表!$B:$C,2,FALSE)*VLOOKUP($U57,怪物属性偏向!$E:$I,4,FALSE)/100*Y57*$AB57)</f>
        <v>544</v>
      </c>
      <c r="AE57" s="10">
        <f>INT(VLOOKUP($V57,映射表!$B:$C,2,FALSE)*VLOOKUP($U57,怪物属性偏向!$E:$I,5,FALSE)/100*Z57*AB57)</f>
        <v>380</v>
      </c>
      <c r="AF57" s="10">
        <f>INT(VLOOKUP($V57,映射表!$B:$D,3,FALSE)*AA57)</f>
        <v>0</v>
      </c>
      <c r="AG57">
        <v>3.5</v>
      </c>
      <c r="AH57">
        <f>VLOOKUP(V57,映射表!B:C,2,FALSE)*0.25-AD57*0.05</f>
        <v>108.8</v>
      </c>
      <c r="AI57">
        <f t="shared" si="105"/>
        <v>380.8</v>
      </c>
      <c r="AJ57">
        <f>INT(VLOOKUP($V57,映射表!$B:$C,2,FALSE)*VLOOKUP($U57,怪物属性偏向!$E:$I,5,FALSE)/100)</f>
        <v>1392</v>
      </c>
    </row>
    <row r="58" spans="1:36" x14ac:dyDescent="0.15">
      <c r="A58">
        <f t="shared" si="3"/>
        <v>3000014</v>
      </c>
      <c r="B58">
        <f t="shared" si="0"/>
        <v>3000055</v>
      </c>
      <c r="C58">
        <f t="shared" si="4"/>
        <v>3000055</v>
      </c>
      <c r="D58" t="str">
        <f t="shared" si="96"/>
        <v>3000014s9</v>
      </c>
      <c r="E58" t="str">
        <f t="shared" si="56"/>
        <v>3000056:14:1</v>
      </c>
      <c r="F58">
        <f t="shared" si="23"/>
        <v>56</v>
      </c>
      <c r="G58">
        <f t="shared" si="8"/>
        <v>3000056</v>
      </c>
      <c r="H58">
        <f t="shared" si="18"/>
        <v>56</v>
      </c>
      <c r="I58" t="str">
        <f>VLOOKUP(U58,怪物属性偏向!E:F,2,FALSE)</f>
        <v>群体治疗怪</v>
      </c>
      <c r="J58">
        <f t="shared" si="97"/>
        <v>14</v>
      </c>
      <c r="K58">
        <f t="shared" si="98"/>
        <v>326</v>
      </c>
      <c r="L58">
        <f t="shared" si="99"/>
        <v>544</v>
      </c>
      <c r="M58">
        <f t="shared" si="100"/>
        <v>108</v>
      </c>
      <c r="N58">
        <f t="shared" si="101"/>
        <v>0</v>
      </c>
      <c r="O58">
        <f t="shared" si="102"/>
        <v>3000056</v>
      </c>
      <c r="P58" t="str">
        <f t="shared" si="103"/>
        <v>群体治疗怪</v>
      </c>
      <c r="S58">
        <v>14</v>
      </c>
      <c r="T58">
        <v>9</v>
      </c>
      <c r="U58" t="s">
        <v>222</v>
      </c>
      <c r="V58">
        <f>VLOOKUP(S58,映射表!T:U,2,FALSE)</f>
        <v>14</v>
      </c>
      <c r="W58">
        <v>0</v>
      </c>
      <c r="X58" s="5">
        <v>0.6</v>
      </c>
      <c r="Y58" s="5">
        <v>1</v>
      </c>
      <c r="Z58" s="5">
        <f t="shared" si="104"/>
        <v>0.12505747126436781</v>
      </c>
      <c r="AA58" s="5">
        <v>0</v>
      </c>
      <c r="AB58" s="5">
        <v>1</v>
      </c>
      <c r="AC58" s="10">
        <f>INT(VLOOKUP($V58,映射表!$B:$C,2,FALSE)*VLOOKUP($U58,怪物属性偏向!$E:$I,3,FALSE)/100*X58*$AB58)</f>
        <v>326</v>
      </c>
      <c r="AD58" s="10">
        <f>INT(VLOOKUP($V58,映射表!$B:$C,2,FALSE)*VLOOKUP($U58,怪物属性偏向!$E:$I,4,FALSE)/100*Y58*$AB58)</f>
        <v>544</v>
      </c>
      <c r="AE58" s="10">
        <f>INT(VLOOKUP($V58,映射表!$B:$C,2,FALSE)*VLOOKUP($U58,怪物属性偏向!$E:$I,5,FALSE)/100*Z58*AB58)</f>
        <v>108</v>
      </c>
      <c r="AF58" s="10">
        <f>INT(VLOOKUP($V58,映射表!$B:$D,3,FALSE)*AA58)</f>
        <v>0</v>
      </c>
      <c r="AG58">
        <v>1</v>
      </c>
      <c r="AH58">
        <f>VLOOKUP(V58,映射表!B:C,2,FALSE)*0.25-AD58*0.05</f>
        <v>108.8</v>
      </c>
      <c r="AI58">
        <f t="shared" si="105"/>
        <v>108.8</v>
      </c>
      <c r="AJ58">
        <f>INT(VLOOKUP($V58,映射表!$B:$C,2,FALSE)*VLOOKUP($U58,怪物属性偏向!$E:$I,5,FALSE)/100)</f>
        <v>870</v>
      </c>
    </row>
    <row r="59" spans="1:36" x14ac:dyDescent="0.15">
      <c r="A59">
        <f t="shared" ref="A59:A84" si="106">3000000+S59</f>
        <v>3000015</v>
      </c>
      <c r="B59">
        <f t="shared" ref="B59:B84" si="107">IF(C59="",B60,C59)</f>
        <v>3000057</v>
      </c>
      <c r="C59">
        <f t="shared" ref="C59:C84" si="108">IF(W59=1,G59,IF(A59=A58,C58,""))</f>
        <v>3000057</v>
      </c>
      <c r="D59" t="str">
        <f t="shared" ref="D59:D84" si="109">A59&amp;"s"&amp;T59</f>
        <v>3000015s2</v>
      </c>
      <c r="E59" t="str">
        <f t="shared" ref="E59:E84" si="110">G59&amp;":"&amp;V59&amp;":"&amp;"1"</f>
        <v>3000057:15:1</v>
      </c>
      <c r="F59">
        <f t="shared" ref="F59:F84" si="111">H59</f>
        <v>57</v>
      </c>
      <c r="G59">
        <f t="shared" ref="G59:G84" si="112">3000000+F59</f>
        <v>3000057</v>
      </c>
      <c r="H59">
        <f t="shared" si="18"/>
        <v>57</v>
      </c>
      <c r="I59" t="str">
        <f>VLOOKUP(U59,怪物属性偏向!E:F,2,FALSE)</f>
        <v>甲虫精</v>
      </c>
      <c r="J59">
        <f t="shared" ref="J59:J84" si="113">V59</f>
        <v>15</v>
      </c>
      <c r="K59">
        <f t="shared" ref="K59:K84" si="114">AC59</f>
        <v>243</v>
      </c>
      <c r="L59">
        <f t="shared" ref="L59:L84" si="115">AD59</f>
        <v>580</v>
      </c>
      <c r="M59">
        <f t="shared" ref="M59:M84" si="116">AE59</f>
        <v>406</v>
      </c>
      <c r="N59">
        <f t="shared" ref="N59:N84" si="117">AF59</f>
        <v>0</v>
      </c>
      <c r="O59">
        <f t="shared" ref="O59:O84" si="118">G59</f>
        <v>3000057</v>
      </c>
      <c r="P59" t="str">
        <f t="shared" ref="P59:P84" si="119">U59</f>
        <v>攻低血高</v>
      </c>
      <c r="S59">
        <v>15</v>
      </c>
      <c r="T59">
        <v>2</v>
      </c>
      <c r="U59" t="s">
        <v>135</v>
      </c>
      <c r="V59">
        <f>VLOOKUP(S59,映射表!T:U,2,FALSE)</f>
        <v>15</v>
      </c>
      <c r="W59">
        <v>1</v>
      </c>
      <c r="X59" s="5">
        <v>0.6</v>
      </c>
      <c r="Y59" s="5">
        <v>1</v>
      </c>
      <c r="Z59" s="5">
        <f t="shared" ref="Z59:Z84" si="120">AI59/AJ59</f>
        <v>0.27358490566037735</v>
      </c>
      <c r="AA59" s="5">
        <v>0</v>
      </c>
      <c r="AB59" s="5">
        <v>1</v>
      </c>
      <c r="AC59" s="10">
        <f>INT(VLOOKUP($V59,映射表!$B:$C,2,FALSE)*VLOOKUP($U59,怪物属性偏向!$E:$I,3,FALSE)/100*X59*$AB59)</f>
        <v>243</v>
      </c>
      <c r="AD59" s="10">
        <f>INT(VLOOKUP($V59,映射表!$B:$C,2,FALSE)*VLOOKUP($U59,怪物属性偏向!$E:$I,4,FALSE)/100*Y59*$AB59)</f>
        <v>580</v>
      </c>
      <c r="AE59" s="10">
        <f>INT(VLOOKUP($V59,映射表!$B:$C,2,FALSE)*VLOOKUP($U59,怪物属性偏向!$E:$I,5,FALSE)/100*Z59*AB59)</f>
        <v>406</v>
      </c>
      <c r="AF59" s="10">
        <f>INT(VLOOKUP($V59,映射表!$B:$D,3,FALSE)*AA59)</f>
        <v>0</v>
      </c>
      <c r="AG59">
        <v>3.5</v>
      </c>
      <c r="AH59">
        <f>VLOOKUP(V59,映射表!B:C,2,FALSE)*0.25-AD59*0.05</f>
        <v>116</v>
      </c>
      <c r="AI59">
        <f t="shared" ref="AI59:AI84" si="121">AH59*AG59</f>
        <v>406</v>
      </c>
      <c r="AJ59">
        <f>INT(VLOOKUP($V59,映射表!$B:$C,2,FALSE)*VLOOKUP($U59,怪物属性偏向!$E:$I,5,FALSE)/100)</f>
        <v>1484</v>
      </c>
    </row>
    <row r="60" spans="1:36" x14ac:dyDescent="0.15">
      <c r="A60">
        <f t="shared" si="106"/>
        <v>3000016</v>
      </c>
      <c r="B60">
        <f t="shared" si="107"/>
        <v>3000059</v>
      </c>
      <c r="C60" t="str">
        <f t="shared" si="108"/>
        <v/>
      </c>
      <c r="D60" t="str">
        <f t="shared" si="109"/>
        <v>3000016s9</v>
      </c>
      <c r="E60" t="str">
        <f t="shared" si="110"/>
        <v>3000058:16:1</v>
      </c>
      <c r="F60">
        <f t="shared" si="111"/>
        <v>58</v>
      </c>
      <c r="G60">
        <f t="shared" si="112"/>
        <v>3000058</v>
      </c>
      <c r="H60">
        <f t="shared" si="18"/>
        <v>58</v>
      </c>
      <c r="I60" t="str">
        <f>VLOOKUP(U60,怪物属性偏向!E:F,2,FALSE)</f>
        <v>群体治疗怪</v>
      </c>
      <c r="J60">
        <f t="shared" si="113"/>
        <v>16</v>
      </c>
      <c r="K60">
        <f t="shared" si="114"/>
        <v>369</v>
      </c>
      <c r="L60">
        <f t="shared" si="115"/>
        <v>616</v>
      </c>
      <c r="M60">
        <f t="shared" si="116"/>
        <v>123</v>
      </c>
      <c r="N60">
        <f t="shared" si="117"/>
        <v>0</v>
      </c>
      <c r="O60">
        <f t="shared" si="118"/>
        <v>3000058</v>
      </c>
      <c r="P60" t="str">
        <f t="shared" si="119"/>
        <v>群体治疗怪</v>
      </c>
      <c r="S60">
        <v>16</v>
      </c>
      <c r="T60">
        <v>9</v>
      </c>
      <c r="U60" t="s">
        <v>222</v>
      </c>
      <c r="V60">
        <f>VLOOKUP(S60,映射表!T:U,2,FALSE)</f>
        <v>16</v>
      </c>
      <c r="W60">
        <v>0</v>
      </c>
      <c r="X60" s="5">
        <v>0.6</v>
      </c>
      <c r="Y60" s="5">
        <v>1</v>
      </c>
      <c r="Z60" s="5">
        <f t="shared" si="120"/>
        <v>0.12507614213197971</v>
      </c>
      <c r="AA60" s="5">
        <v>0</v>
      </c>
      <c r="AB60" s="5">
        <v>1</v>
      </c>
      <c r="AC60" s="10">
        <f>INT(VLOOKUP($V60,映射表!$B:$C,2,FALSE)*VLOOKUP($U60,怪物属性偏向!$E:$I,3,FALSE)/100*X60*$AB60)</f>
        <v>369</v>
      </c>
      <c r="AD60" s="10">
        <f>INT(VLOOKUP($V60,映射表!$B:$C,2,FALSE)*VLOOKUP($U60,怪物属性偏向!$E:$I,4,FALSE)/100*Y60*$AB60)</f>
        <v>616</v>
      </c>
      <c r="AE60" s="10">
        <f>INT(VLOOKUP($V60,映射表!$B:$C,2,FALSE)*VLOOKUP($U60,怪物属性偏向!$E:$I,5,FALSE)/100*Z60*AB60)</f>
        <v>123</v>
      </c>
      <c r="AF60" s="10">
        <f>INT(VLOOKUP($V60,映射表!$B:$D,3,FALSE)*AA60)</f>
        <v>0</v>
      </c>
      <c r="AG60">
        <v>1</v>
      </c>
      <c r="AH60">
        <f>VLOOKUP(V60,映射表!B:C,2,FALSE)*0.25-AD60*0.05</f>
        <v>123.2</v>
      </c>
      <c r="AI60">
        <f t="shared" si="121"/>
        <v>123.2</v>
      </c>
      <c r="AJ60">
        <f>INT(VLOOKUP($V60,映射表!$B:$C,2,FALSE)*VLOOKUP($U60,怪物属性偏向!$E:$I,5,FALSE)/100)</f>
        <v>985</v>
      </c>
    </row>
    <row r="61" spans="1:36" x14ac:dyDescent="0.15">
      <c r="A61">
        <f t="shared" si="106"/>
        <v>3000017</v>
      </c>
      <c r="B61">
        <f t="shared" si="107"/>
        <v>3000059</v>
      </c>
      <c r="C61">
        <f t="shared" si="108"/>
        <v>3000059</v>
      </c>
      <c r="D61" t="str">
        <f t="shared" si="109"/>
        <v>3000017s2</v>
      </c>
      <c r="E61" t="str">
        <f t="shared" si="110"/>
        <v>3000059:17:1</v>
      </c>
      <c r="F61">
        <f t="shared" si="111"/>
        <v>59</v>
      </c>
      <c r="G61">
        <f t="shared" si="112"/>
        <v>3000059</v>
      </c>
      <c r="H61">
        <f t="shared" si="18"/>
        <v>59</v>
      </c>
      <c r="I61" t="str">
        <f>VLOOKUP(U61,怪物属性偏向!E:F,2,FALSE)</f>
        <v>甲虫精</v>
      </c>
      <c r="J61">
        <f t="shared" si="113"/>
        <v>17</v>
      </c>
      <c r="K61">
        <f t="shared" si="114"/>
        <v>273</v>
      </c>
      <c r="L61">
        <f t="shared" si="115"/>
        <v>652</v>
      </c>
      <c r="M61">
        <f t="shared" si="116"/>
        <v>456</v>
      </c>
      <c r="N61">
        <f t="shared" si="117"/>
        <v>0</v>
      </c>
      <c r="O61">
        <f t="shared" si="118"/>
        <v>3000059</v>
      </c>
      <c r="P61" t="str">
        <f t="shared" si="119"/>
        <v>攻低血高</v>
      </c>
      <c r="S61">
        <v>17</v>
      </c>
      <c r="T61">
        <v>2</v>
      </c>
      <c r="U61" t="s">
        <v>135</v>
      </c>
      <c r="V61">
        <f>VLOOKUP(S61,映射表!T:U,2,FALSE)</f>
        <v>17</v>
      </c>
      <c r="W61">
        <v>1</v>
      </c>
      <c r="X61" s="5">
        <v>0.6</v>
      </c>
      <c r="Y61" s="5">
        <v>1</v>
      </c>
      <c r="Z61" s="5">
        <f t="shared" si="120"/>
        <v>0.27345715997603359</v>
      </c>
      <c r="AA61" s="5">
        <v>0</v>
      </c>
      <c r="AB61" s="5">
        <v>1</v>
      </c>
      <c r="AC61" s="10">
        <f>INT(VLOOKUP($V61,映射表!$B:$C,2,FALSE)*VLOOKUP($U61,怪物属性偏向!$E:$I,3,FALSE)/100*X61*$AB61)</f>
        <v>273</v>
      </c>
      <c r="AD61" s="10">
        <f>INT(VLOOKUP($V61,映射表!$B:$C,2,FALSE)*VLOOKUP($U61,怪物属性偏向!$E:$I,4,FALSE)/100*Y61*$AB61)</f>
        <v>652</v>
      </c>
      <c r="AE61" s="10">
        <f>INT(VLOOKUP($V61,映射表!$B:$C,2,FALSE)*VLOOKUP($U61,怪物属性偏向!$E:$I,5,FALSE)/100*Z61*AB61)</f>
        <v>456</v>
      </c>
      <c r="AF61" s="10">
        <f>INT(VLOOKUP($V61,映射表!$B:$D,3,FALSE)*AA61)</f>
        <v>0</v>
      </c>
      <c r="AG61">
        <v>3.5</v>
      </c>
      <c r="AH61">
        <f>VLOOKUP(V61,映射表!B:C,2,FALSE)*0.25-AD61*0.05</f>
        <v>130.4</v>
      </c>
      <c r="AI61">
        <f t="shared" si="121"/>
        <v>456.40000000000003</v>
      </c>
      <c r="AJ61">
        <f>INT(VLOOKUP($V61,映射表!$B:$C,2,FALSE)*VLOOKUP($U61,怪物属性偏向!$E:$I,5,FALSE)/100)</f>
        <v>1669</v>
      </c>
    </row>
    <row r="62" spans="1:36" x14ac:dyDescent="0.15">
      <c r="A62">
        <f t="shared" si="106"/>
        <v>3000018</v>
      </c>
      <c r="B62">
        <f t="shared" si="107"/>
        <v>3000061</v>
      </c>
      <c r="C62" t="str">
        <f t="shared" si="108"/>
        <v/>
      </c>
      <c r="D62" t="str">
        <f t="shared" si="109"/>
        <v>3000018s9</v>
      </c>
      <c r="E62" t="str">
        <f t="shared" si="110"/>
        <v>3000060:18:1</v>
      </c>
      <c r="F62">
        <f t="shared" si="111"/>
        <v>60</v>
      </c>
      <c r="G62">
        <f t="shared" si="112"/>
        <v>3000060</v>
      </c>
      <c r="H62">
        <f t="shared" si="18"/>
        <v>60</v>
      </c>
      <c r="I62" t="str">
        <f>VLOOKUP(U62,怪物属性偏向!E:F,2,FALSE)</f>
        <v>群体治疗怪</v>
      </c>
      <c r="J62">
        <f t="shared" si="113"/>
        <v>18</v>
      </c>
      <c r="K62">
        <f t="shared" si="114"/>
        <v>412</v>
      </c>
      <c r="L62">
        <f t="shared" si="115"/>
        <v>688</v>
      </c>
      <c r="M62">
        <f t="shared" si="116"/>
        <v>137</v>
      </c>
      <c r="N62">
        <f t="shared" si="117"/>
        <v>0</v>
      </c>
      <c r="O62">
        <f t="shared" si="118"/>
        <v>3000060</v>
      </c>
      <c r="P62" t="str">
        <f t="shared" si="119"/>
        <v>群体治疗怪</v>
      </c>
      <c r="S62">
        <v>18</v>
      </c>
      <c r="T62">
        <v>9</v>
      </c>
      <c r="U62" t="s">
        <v>222</v>
      </c>
      <c r="V62">
        <f>VLOOKUP(S62,映射表!T:U,2,FALSE)</f>
        <v>18</v>
      </c>
      <c r="W62">
        <v>0</v>
      </c>
      <c r="X62" s="5">
        <v>0.6</v>
      </c>
      <c r="Y62" s="5">
        <v>1</v>
      </c>
      <c r="Z62" s="5">
        <f t="shared" si="120"/>
        <v>0.12509090909090909</v>
      </c>
      <c r="AA62" s="5">
        <v>0</v>
      </c>
      <c r="AB62" s="5">
        <v>1</v>
      </c>
      <c r="AC62" s="10">
        <f>INT(VLOOKUP($V62,映射表!$B:$C,2,FALSE)*VLOOKUP($U62,怪物属性偏向!$E:$I,3,FALSE)/100*X62*$AB62)</f>
        <v>412</v>
      </c>
      <c r="AD62" s="10">
        <f>INT(VLOOKUP($V62,映射表!$B:$C,2,FALSE)*VLOOKUP($U62,怪物属性偏向!$E:$I,4,FALSE)/100*Y62*$AB62)</f>
        <v>688</v>
      </c>
      <c r="AE62" s="10">
        <f>INT(VLOOKUP($V62,映射表!$B:$C,2,FALSE)*VLOOKUP($U62,怪物属性偏向!$E:$I,5,FALSE)/100*Z62*AB62)</f>
        <v>137</v>
      </c>
      <c r="AF62" s="10">
        <f>INT(VLOOKUP($V62,映射表!$B:$D,3,FALSE)*AA62)</f>
        <v>0</v>
      </c>
      <c r="AG62">
        <v>1</v>
      </c>
      <c r="AH62">
        <f>VLOOKUP(V62,映射表!B:C,2,FALSE)*0.25-AD62*0.05</f>
        <v>137.6</v>
      </c>
      <c r="AI62">
        <f t="shared" si="121"/>
        <v>137.6</v>
      </c>
      <c r="AJ62">
        <f>INT(VLOOKUP($V62,映射表!$B:$C,2,FALSE)*VLOOKUP($U62,怪物属性偏向!$E:$I,5,FALSE)/100)</f>
        <v>1100</v>
      </c>
    </row>
    <row r="63" spans="1:36" x14ac:dyDescent="0.15">
      <c r="A63">
        <f t="shared" si="106"/>
        <v>3000019</v>
      </c>
      <c r="B63">
        <f t="shared" si="107"/>
        <v>3000061</v>
      </c>
      <c r="C63">
        <f t="shared" si="108"/>
        <v>3000061</v>
      </c>
      <c r="D63" t="str">
        <f t="shared" si="109"/>
        <v>3000019s2</v>
      </c>
      <c r="E63" t="str">
        <f t="shared" si="110"/>
        <v>3000061:19:1</v>
      </c>
      <c r="F63">
        <f t="shared" si="111"/>
        <v>61</v>
      </c>
      <c r="G63">
        <f t="shared" si="112"/>
        <v>3000061</v>
      </c>
      <c r="H63">
        <f t="shared" si="18"/>
        <v>61</v>
      </c>
      <c r="I63" t="str">
        <f>VLOOKUP(U63,怪物属性偏向!E:F,2,FALSE)</f>
        <v>甲虫精</v>
      </c>
      <c r="J63">
        <f t="shared" si="113"/>
        <v>19</v>
      </c>
      <c r="K63">
        <f t="shared" si="114"/>
        <v>304</v>
      </c>
      <c r="L63">
        <f t="shared" si="115"/>
        <v>724</v>
      </c>
      <c r="M63">
        <f t="shared" si="116"/>
        <v>506</v>
      </c>
      <c r="N63">
        <f t="shared" si="117"/>
        <v>0</v>
      </c>
      <c r="O63">
        <f t="shared" si="118"/>
        <v>3000061</v>
      </c>
      <c r="P63" t="str">
        <f t="shared" si="119"/>
        <v>攻低血高</v>
      </c>
      <c r="S63">
        <v>19</v>
      </c>
      <c r="T63">
        <v>2</v>
      </c>
      <c r="U63" t="s">
        <v>135</v>
      </c>
      <c r="V63">
        <f>VLOOKUP(S63,映射表!T:U,2,FALSE)</f>
        <v>19</v>
      </c>
      <c r="W63">
        <v>1</v>
      </c>
      <c r="X63" s="5">
        <v>0.6</v>
      </c>
      <c r="Y63" s="5">
        <v>1</v>
      </c>
      <c r="Z63" s="5">
        <f t="shared" si="120"/>
        <v>0.27350242849433354</v>
      </c>
      <c r="AA63" s="5">
        <v>0</v>
      </c>
      <c r="AB63" s="5">
        <v>1</v>
      </c>
      <c r="AC63" s="10">
        <f>INT(VLOOKUP($V63,映射表!$B:$C,2,FALSE)*VLOOKUP($U63,怪物属性偏向!$E:$I,3,FALSE)/100*X63*$AB63)</f>
        <v>304</v>
      </c>
      <c r="AD63" s="10">
        <f>INT(VLOOKUP($V63,映射表!$B:$C,2,FALSE)*VLOOKUP($U63,怪物属性偏向!$E:$I,4,FALSE)/100*Y63*$AB63)</f>
        <v>724</v>
      </c>
      <c r="AE63" s="10">
        <f>INT(VLOOKUP($V63,映射表!$B:$C,2,FALSE)*VLOOKUP($U63,怪物属性偏向!$E:$I,5,FALSE)/100*Z63*AB63)</f>
        <v>506</v>
      </c>
      <c r="AF63" s="10">
        <f>INT(VLOOKUP($V63,映射表!$B:$D,3,FALSE)*AA63)</f>
        <v>0</v>
      </c>
      <c r="AG63">
        <v>3.5</v>
      </c>
      <c r="AH63">
        <f>VLOOKUP(V63,映射表!B:C,2,FALSE)*0.25-AD63*0.05</f>
        <v>144.80000000000001</v>
      </c>
      <c r="AI63">
        <f t="shared" si="121"/>
        <v>506.80000000000007</v>
      </c>
      <c r="AJ63">
        <f>INT(VLOOKUP($V63,映射表!$B:$C,2,FALSE)*VLOOKUP($U63,怪物属性偏向!$E:$I,5,FALSE)/100)</f>
        <v>1853</v>
      </c>
    </row>
    <row r="64" spans="1:36" x14ac:dyDescent="0.15">
      <c r="A64">
        <f t="shared" si="106"/>
        <v>3000020</v>
      </c>
      <c r="B64">
        <f t="shared" si="107"/>
        <v>3000063</v>
      </c>
      <c r="C64" t="str">
        <f t="shared" si="108"/>
        <v/>
      </c>
      <c r="D64" t="str">
        <f t="shared" si="109"/>
        <v>3000020s9</v>
      </c>
      <c r="E64" t="str">
        <f t="shared" si="110"/>
        <v>3000062:20:1</v>
      </c>
      <c r="F64">
        <f t="shared" si="111"/>
        <v>62</v>
      </c>
      <c r="G64">
        <f t="shared" si="112"/>
        <v>3000062</v>
      </c>
      <c r="H64">
        <f t="shared" si="18"/>
        <v>62</v>
      </c>
      <c r="I64" t="str">
        <f>VLOOKUP(U64,怪物属性偏向!E:F,2,FALSE)</f>
        <v>群体治疗怪</v>
      </c>
      <c r="J64">
        <f t="shared" si="113"/>
        <v>20</v>
      </c>
      <c r="K64">
        <f t="shared" si="114"/>
        <v>474</v>
      </c>
      <c r="L64">
        <f t="shared" si="115"/>
        <v>790</v>
      </c>
      <c r="M64">
        <f t="shared" si="116"/>
        <v>158</v>
      </c>
      <c r="N64">
        <f t="shared" si="117"/>
        <v>0</v>
      </c>
      <c r="O64">
        <f t="shared" si="118"/>
        <v>3000062</v>
      </c>
      <c r="P64" t="str">
        <f t="shared" si="119"/>
        <v>群体治疗怪</v>
      </c>
      <c r="S64">
        <v>20</v>
      </c>
      <c r="T64">
        <v>9</v>
      </c>
      <c r="U64" t="s">
        <v>222</v>
      </c>
      <c r="V64">
        <f>VLOOKUP(S64,映射表!T:U,2,FALSE)</f>
        <v>20</v>
      </c>
      <c r="W64">
        <v>0</v>
      </c>
      <c r="X64" s="5">
        <v>0.6</v>
      </c>
      <c r="Y64" s="5">
        <v>1</v>
      </c>
      <c r="Z64" s="5">
        <f t="shared" si="120"/>
        <v>0.125</v>
      </c>
      <c r="AA64" s="5">
        <v>0</v>
      </c>
      <c r="AB64" s="5">
        <v>1</v>
      </c>
      <c r="AC64" s="10">
        <f>INT(VLOOKUP($V64,映射表!$B:$C,2,FALSE)*VLOOKUP($U64,怪物属性偏向!$E:$I,3,FALSE)/100*X64*$AB64)</f>
        <v>474</v>
      </c>
      <c r="AD64" s="10">
        <f>INT(VLOOKUP($V64,映射表!$B:$C,2,FALSE)*VLOOKUP($U64,怪物属性偏向!$E:$I,4,FALSE)/100*Y64*$AB64)</f>
        <v>790</v>
      </c>
      <c r="AE64" s="10">
        <f>INT(VLOOKUP($V64,映射表!$B:$C,2,FALSE)*VLOOKUP($U64,怪物属性偏向!$E:$I,5,FALSE)/100*Z64*AB64)</f>
        <v>158</v>
      </c>
      <c r="AF64" s="10">
        <f>INT(VLOOKUP($V64,映射表!$B:$D,3,FALSE)*AA64)</f>
        <v>0</v>
      </c>
      <c r="AG64">
        <v>1</v>
      </c>
      <c r="AH64">
        <f>VLOOKUP(V64,映射表!B:C,2,FALSE)*0.25-AD64*0.05</f>
        <v>158</v>
      </c>
      <c r="AI64">
        <f t="shared" si="121"/>
        <v>158</v>
      </c>
      <c r="AJ64">
        <f>INT(VLOOKUP($V64,映射表!$B:$C,2,FALSE)*VLOOKUP($U64,怪物属性偏向!$E:$I,5,FALSE)/100)</f>
        <v>1264</v>
      </c>
    </row>
    <row r="65" spans="1:36" x14ac:dyDescent="0.15">
      <c r="A65">
        <f t="shared" si="106"/>
        <v>3000021</v>
      </c>
      <c r="B65">
        <f t="shared" si="107"/>
        <v>3000063</v>
      </c>
      <c r="C65">
        <f t="shared" si="108"/>
        <v>3000063</v>
      </c>
      <c r="D65" t="str">
        <f t="shared" si="109"/>
        <v>3000021s2</v>
      </c>
      <c r="E65" t="str">
        <f t="shared" si="110"/>
        <v>3000063:21:1</v>
      </c>
      <c r="F65">
        <f t="shared" si="111"/>
        <v>63</v>
      </c>
      <c r="G65">
        <f t="shared" si="112"/>
        <v>3000063</v>
      </c>
      <c r="H65">
        <f t="shared" si="18"/>
        <v>63</v>
      </c>
      <c r="I65" t="str">
        <f>VLOOKUP(U65,怪物属性偏向!E:F,2,FALSE)</f>
        <v>甲虫精</v>
      </c>
      <c r="J65">
        <f t="shared" si="113"/>
        <v>21</v>
      </c>
      <c r="K65">
        <f t="shared" si="114"/>
        <v>375</v>
      </c>
      <c r="L65">
        <f t="shared" si="115"/>
        <v>894</v>
      </c>
      <c r="M65">
        <f t="shared" si="116"/>
        <v>625</v>
      </c>
      <c r="N65">
        <f t="shared" si="117"/>
        <v>0</v>
      </c>
      <c r="O65">
        <f t="shared" si="118"/>
        <v>3000063</v>
      </c>
      <c r="P65" t="str">
        <f t="shared" si="119"/>
        <v>攻低血高</v>
      </c>
      <c r="S65">
        <v>21</v>
      </c>
      <c r="T65">
        <v>2</v>
      </c>
      <c r="U65" t="s">
        <v>135</v>
      </c>
      <c r="V65">
        <f>VLOOKUP(S65,映射表!T:U,2,FALSE)</f>
        <v>21</v>
      </c>
      <c r="W65">
        <v>1</v>
      </c>
      <c r="X65" s="5">
        <v>0.6</v>
      </c>
      <c r="Y65" s="5">
        <v>1</v>
      </c>
      <c r="Z65" s="5">
        <f t="shared" si="120"/>
        <v>0.27351398601398602</v>
      </c>
      <c r="AA65" s="5">
        <v>0</v>
      </c>
      <c r="AB65" s="5">
        <v>1</v>
      </c>
      <c r="AC65" s="10">
        <f>INT(VLOOKUP($V65,映射表!$B:$C,2,FALSE)*VLOOKUP($U65,怪物属性偏向!$E:$I,3,FALSE)/100*X65*$AB65)</f>
        <v>375</v>
      </c>
      <c r="AD65" s="10">
        <f>INT(VLOOKUP($V65,映射表!$B:$C,2,FALSE)*VLOOKUP($U65,怪物属性偏向!$E:$I,4,FALSE)/100*Y65*$AB65)</f>
        <v>894</v>
      </c>
      <c r="AE65" s="10">
        <f>INT(VLOOKUP($V65,映射表!$B:$C,2,FALSE)*VLOOKUP($U65,怪物属性偏向!$E:$I,5,FALSE)/100*Z65*AB65)</f>
        <v>625</v>
      </c>
      <c r="AF65" s="10">
        <f>INT(VLOOKUP($V65,映射表!$B:$D,3,FALSE)*AA65)</f>
        <v>0</v>
      </c>
      <c r="AG65">
        <v>3.5</v>
      </c>
      <c r="AH65">
        <f>VLOOKUP(V65,映射表!B:C,2,FALSE)*0.25-AD65*0.05</f>
        <v>178.8</v>
      </c>
      <c r="AI65">
        <f t="shared" si="121"/>
        <v>625.80000000000007</v>
      </c>
      <c r="AJ65">
        <f>INT(VLOOKUP($V65,映射表!$B:$C,2,FALSE)*VLOOKUP($U65,怪物属性偏向!$E:$I,5,FALSE)/100)</f>
        <v>2288</v>
      </c>
    </row>
    <row r="66" spans="1:36" x14ac:dyDescent="0.15">
      <c r="A66">
        <f t="shared" si="106"/>
        <v>3000022</v>
      </c>
      <c r="B66">
        <f t="shared" si="107"/>
        <v>3000065</v>
      </c>
      <c r="C66" t="str">
        <f t="shared" si="108"/>
        <v/>
      </c>
      <c r="D66" t="str">
        <f t="shared" si="109"/>
        <v>3000022s9</v>
      </c>
      <c r="E66" t="str">
        <f t="shared" si="110"/>
        <v>3000064:22:1</v>
      </c>
      <c r="F66">
        <f t="shared" si="111"/>
        <v>64</v>
      </c>
      <c r="G66">
        <f t="shared" si="112"/>
        <v>3000064</v>
      </c>
      <c r="H66">
        <f t="shared" si="18"/>
        <v>64</v>
      </c>
      <c r="I66" t="str">
        <f>VLOOKUP(U66,怪物属性偏向!E:F,2,FALSE)</f>
        <v>群体治疗怪</v>
      </c>
      <c r="J66">
        <f t="shared" si="113"/>
        <v>22</v>
      </c>
      <c r="K66">
        <f t="shared" si="114"/>
        <v>601</v>
      </c>
      <c r="L66">
        <f t="shared" si="115"/>
        <v>1003</v>
      </c>
      <c r="M66">
        <f t="shared" si="116"/>
        <v>200</v>
      </c>
      <c r="N66">
        <f t="shared" si="117"/>
        <v>0</v>
      </c>
      <c r="O66">
        <f t="shared" si="118"/>
        <v>3000064</v>
      </c>
      <c r="P66" t="str">
        <f t="shared" si="119"/>
        <v>群体治疗怪</v>
      </c>
      <c r="S66">
        <v>22</v>
      </c>
      <c r="T66">
        <v>9</v>
      </c>
      <c r="U66" t="s">
        <v>222</v>
      </c>
      <c r="V66">
        <f>VLOOKUP(S66,映射表!T:U,2,FALSE)</f>
        <v>22</v>
      </c>
      <c r="W66">
        <v>0</v>
      </c>
      <c r="X66" s="5">
        <v>0.6</v>
      </c>
      <c r="Y66" s="5">
        <v>1</v>
      </c>
      <c r="Z66" s="5">
        <f t="shared" si="120"/>
        <v>0.12506234413965087</v>
      </c>
      <c r="AA66" s="5">
        <v>0</v>
      </c>
      <c r="AB66" s="5">
        <v>1</v>
      </c>
      <c r="AC66" s="10">
        <f>INT(VLOOKUP($V66,映射表!$B:$C,2,FALSE)*VLOOKUP($U66,怪物属性偏向!$E:$I,3,FALSE)/100*X66*$AB66)</f>
        <v>601</v>
      </c>
      <c r="AD66" s="10">
        <f>INT(VLOOKUP($V66,映射表!$B:$C,2,FALSE)*VLOOKUP($U66,怪物属性偏向!$E:$I,4,FALSE)/100*Y66*$AB66)</f>
        <v>1003</v>
      </c>
      <c r="AE66" s="10">
        <f>INT(VLOOKUP($V66,映射表!$B:$C,2,FALSE)*VLOOKUP($U66,怪物属性偏向!$E:$I,5,FALSE)/100*Z66*AB66)</f>
        <v>200</v>
      </c>
      <c r="AF66" s="10">
        <f>INT(VLOOKUP($V66,映射表!$B:$D,3,FALSE)*AA66)</f>
        <v>0</v>
      </c>
      <c r="AG66">
        <v>1</v>
      </c>
      <c r="AH66">
        <f>VLOOKUP(V66,映射表!B:C,2,FALSE)*0.25-AD66*0.05</f>
        <v>200.6</v>
      </c>
      <c r="AI66">
        <f t="shared" si="121"/>
        <v>200.6</v>
      </c>
      <c r="AJ66">
        <f>INT(VLOOKUP($V66,映射表!$B:$C,2,FALSE)*VLOOKUP($U66,怪物属性偏向!$E:$I,5,FALSE)/100)</f>
        <v>1604</v>
      </c>
    </row>
    <row r="67" spans="1:36" x14ac:dyDescent="0.15">
      <c r="A67">
        <f t="shared" si="106"/>
        <v>3000023</v>
      </c>
      <c r="B67">
        <f t="shared" si="107"/>
        <v>3000065</v>
      </c>
      <c r="C67">
        <f t="shared" si="108"/>
        <v>3000065</v>
      </c>
      <c r="D67" t="str">
        <f t="shared" si="109"/>
        <v>3000023s2</v>
      </c>
      <c r="E67" t="str">
        <f t="shared" si="110"/>
        <v>3000065:23:1</v>
      </c>
      <c r="F67">
        <f t="shared" si="111"/>
        <v>65</v>
      </c>
      <c r="G67">
        <f t="shared" si="112"/>
        <v>3000065</v>
      </c>
      <c r="H67">
        <f t="shared" si="18"/>
        <v>65</v>
      </c>
      <c r="I67" t="str">
        <f>VLOOKUP(U67,怪物属性偏向!E:F,2,FALSE)</f>
        <v>甲虫精</v>
      </c>
      <c r="J67">
        <f t="shared" si="113"/>
        <v>23</v>
      </c>
      <c r="K67">
        <f t="shared" si="114"/>
        <v>469</v>
      </c>
      <c r="L67">
        <f t="shared" si="115"/>
        <v>1118</v>
      </c>
      <c r="M67">
        <f t="shared" si="116"/>
        <v>782</v>
      </c>
      <c r="N67">
        <f t="shared" si="117"/>
        <v>0</v>
      </c>
      <c r="O67">
        <f t="shared" si="118"/>
        <v>3000065</v>
      </c>
      <c r="P67" t="str">
        <f t="shared" si="119"/>
        <v>攻低血高</v>
      </c>
      <c r="S67">
        <v>23</v>
      </c>
      <c r="T67">
        <v>2</v>
      </c>
      <c r="U67" t="s">
        <v>135</v>
      </c>
      <c r="V67">
        <f>VLOOKUP(S67,映射表!T:U,2,FALSE)</f>
        <v>23</v>
      </c>
      <c r="W67">
        <v>1</v>
      </c>
      <c r="X67" s="5">
        <v>0.6</v>
      </c>
      <c r="Y67" s="5">
        <v>1</v>
      </c>
      <c r="Z67" s="5">
        <f t="shared" si="120"/>
        <v>0.27344514325646402</v>
      </c>
      <c r="AA67" s="5">
        <v>0</v>
      </c>
      <c r="AB67" s="5">
        <v>1</v>
      </c>
      <c r="AC67" s="10">
        <f>INT(VLOOKUP($V67,映射表!$B:$C,2,FALSE)*VLOOKUP($U67,怪物属性偏向!$E:$I,3,FALSE)/100*X67*$AB67)</f>
        <v>469</v>
      </c>
      <c r="AD67" s="10">
        <f>INT(VLOOKUP($V67,映射表!$B:$C,2,FALSE)*VLOOKUP($U67,怪物属性偏向!$E:$I,4,FALSE)/100*Y67*$AB67)</f>
        <v>1118</v>
      </c>
      <c r="AE67" s="10">
        <f>INT(VLOOKUP($V67,映射表!$B:$C,2,FALSE)*VLOOKUP($U67,怪物属性偏向!$E:$I,5,FALSE)/100*Z67*AB67)</f>
        <v>782</v>
      </c>
      <c r="AF67" s="10">
        <f>INT(VLOOKUP($V67,映射表!$B:$D,3,FALSE)*AA67)</f>
        <v>0</v>
      </c>
      <c r="AG67">
        <v>3.5</v>
      </c>
      <c r="AH67">
        <f>VLOOKUP(V67,映射表!B:C,2,FALSE)*0.25-AD67*0.05</f>
        <v>223.6</v>
      </c>
      <c r="AI67">
        <f t="shared" si="121"/>
        <v>782.6</v>
      </c>
      <c r="AJ67">
        <f>INT(VLOOKUP($V67,映射表!$B:$C,2,FALSE)*VLOOKUP($U67,怪物属性偏向!$E:$I,5,FALSE)/100)</f>
        <v>2862</v>
      </c>
    </row>
    <row r="68" spans="1:36" x14ac:dyDescent="0.15">
      <c r="A68">
        <f t="shared" si="106"/>
        <v>3000024</v>
      </c>
      <c r="B68">
        <f t="shared" si="107"/>
        <v>3000067</v>
      </c>
      <c r="C68" t="str">
        <f t="shared" si="108"/>
        <v/>
      </c>
      <c r="D68" t="str">
        <f t="shared" si="109"/>
        <v>3000024s9</v>
      </c>
      <c r="E68" t="str">
        <f t="shared" si="110"/>
        <v>3000066:24:1</v>
      </c>
      <c r="F68">
        <f t="shared" si="111"/>
        <v>66</v>
      </c>
      <c r="G68">
        <f t="shared" si="112"/>
        <v>3000066</v>
      </c>
      <c r="H68">
        <f t="shared" si="18"/>
        <v>66</v>
      </c>
      <c r="I68" t="str">
        <f>VLOOKUP(U68,怪物属性偏向!E:F,2,FALSE)</f>
        <v>群体治疗怪</v>
      </c>
      <c r="J68">
        <f t="shared" si="113"/>
        <v>24</v>
      </c>
      <c r="K68">
        <f t="shared" si="114"/>
        <v>742</v>
      </c>
      <c r="L68">
        <f t="shared" si="115"/>
        <v>1238</v>
      </c>
      <c r="M68">
        <f t="shared" si="116"/>
        <v>247</v>
      </c>
      <c r="N68">
        <f t="shared" si="117"/>
        <v>0</v>
      </c>
      <c r="O68">
        <f t="shared" si="118"/>
        <v>3000066</v>
      </c>
      <c r="P68" t="str">
        <f t="shared" si="119"/>
        <v>群体治疗怪</v>
      </c>
      <c r="S68">
        <v>24</v>
      </c>
      <c r="T68">
        <v>9</v>
      </c>
      <c r="U68" t="s">
        <v>222</v>
      </c>
      <c r="V68">
        <f>VLOOKUP(S68,映射表!T:U,2,FALSE)</f>
        <v>24</v>
      </c>
      <c r="W68">
        <v>0</v>
      </c>
      <c r="X68" s="5">
        <v>0.6</v>
      </c>
      <c r="Y68" s="5">
        <v>1</v>
      </c>
      <c r="Z68" s="5">
        <f t="shared" si="120"/>
        <v>0.12505050505050505</v>
      </c>
      <c r="AA68" s="5">
        <v>0</v>
      </c>
      <c r="AB68" s="5">
        <v>1</v>
      </c>
      <c r="AC68" s="10">
        <f>INT(VLOOKUP($V68,映射表!$B:$C,2,FALSE)*VLOOKUP($U68,怪物属性偏向!$E:$I,3,FALSE)/100*X68*$AB68)</f>
        <v>742</v>
      </c>
      <c r="AD68" s="10">
        <f>INT(VLOOKUP($V68,映射表!$B:$C,2,FALSE)*VLOOKUP($U68,怪物属性偏向!$E:$I,4,FALSE)/100*Y68*$AB68)</f>
        <v>1238</v>
      </c>
      <c r="AE68" s="10">
        <f>INT(VLOOKUP($V68,映射表!$B:$C,2,FALSE)*VLOOKUP($U68,怪物属性偏向!$E:$I,5,FALSE)/100*Z68*AB68)</f>
        <v>247</v>
      </c>
      <c r="AF68" s="10">
        <f>INT(VLOOKUP($V68,映射表!$B:$D,3,FALSE)*AA68)</f>
        <v>0</v>
      </c>
      <c r="AG68">
        <v>1</v>
      </c>
      <c r="AH68">
        <f>VLOOKUP(V68,映射表!B:C,2,FALSE)*0.25-AD68*0.05</f>
        <v>247.6</v>
      </c>
      <c r="AI68">
        <f t="shared" si="121"/>
        <v>247.6</v>
      </c>
      <c r="AJ68">
        <f>INT(VLOOKUP($V68,映射表!$B:$C,2,FALSE)*VLOOKUP($U68,怪物属性偏向!$E:$I,5,FALSE)/100)</f>
        <v>1980</v>
      </c>
    </row>
    <row r="69" spans="1:36" x14ac:dyDescent="0.15">
      <c r="A69">
        <f t="shared" si="106"/>
        <v>3000025</v>
      </c>
      <c r="B69">
        <f t="shared" si="107"/>
        <v>3000067</v>
      </c>
      <c r="C69">
        <f t="shared" si="108"/>
        <v>3000067</v>
      </c>
      <c r="D69" t="str">
        <f t="shared" si="109"/>
        <v>3000025s2</v>
      </c>
      <c r="E69" t="str">
        <f t="shared" si="110"/>
        <v>3000067:25:1</v>
      </c>
      <c r="F69">
        <f t="shared" si="111"/>
        <v>67</v>
      </c>
      <c r="G69">
        <f t="shared" si="112"/>
        <v>3000067</v>
      </c>
      <c r="H69">
        <f t="shared" si="18"/>
        <v>67</v>
      </c>
      <c r="I69" t="str">
        <f>VLOOKUP(U69,怪物属性偏向!E:F,2,FALSE)</f>
        <v>甲虫精</v>
      </c>
      <c r="J69">
        <f t="shared" si="113"/>
        <v>25</v>
      </c>
      <c r="K69">
        <f t="shared" si="114"/>
        <v>572</v>
      </c>
      <c r="L69">
        <f t="shared" si="115"/>
        <v>1364</v>
      </c>
      <c r="M69">
        <f t="shared" si="116"/>
        <v>955</v>
      </c>
      <c r="N69">
        <f t="shared" si="117"/>
        <v>0</v>
      </c>
      <c r="O69">
        <f t="shared" si="118"/>
        <v>3000067</v>
      </c>
      <c r="P69" t="str">
        <f t="shared" si="119"/>
        <v>攻低血高</v>
      </c>
      <c r="S69">
        <v>25</v>
      </c>
      <c r="T69">
        <v>2</v>
      </c>
      <c r="U69" t="s">
        <v>135</v>
      </c>
      <c r="V69">
        <f>VLOOKUP(S69,映射表!T:U,2,FALSE)</f>
        <v>25</v>
      </c>
      <c r="W69">
        <v>1</v>
      </c>
      <c r="X69" s="5">
        <v>0.6</v>
      </c>
      <c r="Y69" s="5">
        <v>1</v>
      </c>
      <c r="Z69" s="5">
        <f t="shared" si="120"/>
        <v>0.27350329418504726</v>
      </c>
      <c r="AA69" s="5">
        <v>0</v>
      </c>
      <c r="AB69" s="5">
        <v>1</v>
      </c>
      <c r="AC69" s="10">
        <f>INT(VLOOKUP($V69,映射表!$B:$C,2,FALSE)*VLOOKUP($U69,怪物属性偏向!$E:$I,3,FALSE)/100*X69*$AB69)</f>
        <v>572</v>
      </c>
      <c r="AD69" s="10">
        <f>INT(VLOOKUP($V69,映射表!$B:$C,2,FALSE)*VLOOKUP($U69,怪物属性偏向!$E:$I,4,FALSE)/100*Y69*$AB69)</f>
        <v>1364</v>
      </c>
      <c r="AE69" s="10">
        <f>INT(VLOOKUP($V69,映射表!$B:$C,2,FALSE)*VLOOKUP($U69,怪物属性偏向!$E:$I,5,FALSE)/100*Z69*AB69)</f>
        <v>955</v>
      </c>
      <c r="AF69" s="10">
        <f>INT(VLOOKUP($V69,映射表!$B:$D,3,FALSE)*AA69)</f>
        <v>0</v>
      </c>
      <c r="AG69">
        <v>3.5</v>
      </c>
      <c r="AH69">
        <f>VLOOKUP(V69,映射表!B:C,2,FALSE)*0.25-AD69*0.05</f>
        <v>272.8</v>
      </c>
      <c r="AI69">
        <f t="shared" si="121"/>
        <v>954.80000000000007</v>
      </c>
      <c r="AJ69">
        <f>INT(VLOOKUP($V69,映射表!$B:$C,2,FALSE)*VLOOKUP($U69,怪物属性偏向!$E:$I,5,FALSE)/100)</f>
        <v>3491</v>
      </c>
    </row>
    <row r="70" spans="1:36" x14ac:dyDescent="0.15">
      <c r="A70">
        <f t="shared" si="106"/>
        <v>3000026</v>
      </c>
      <c r="B70">
        <f t="shared" si="107"/>
        <v>3000069</v>
      </c>
      <c r="C70" t="str">
        <f t="shared" si="108"/>
        <v/>
      </c>
      <c r="D70" t="str">
        <f t="shared" si="109"/>
        <v>3000026s9</v>
      </c>
      <c r="E70" t="str">
        <f t="shared" si="110"/>
        <v>3000068:26:1</v>
      </c>
      <c r="F70">
        <f t="shared" si="111"/>
        <v>68</v>
      </c>
      <c r="G70">
        <f t="shared" si="112"/>
        <v>3000068</v>
      </c>
      <c r="H70">
        <f t="shared" si="18"/>
        <v>68</v>
      </c>
      <c r="I70" t="str">
        <f>VLOOKUP(U70,怪物属性偏向!E:F,2,FALSE)</f>
        <v>群体治疗怪</v>
      </c>
      <c r="J70">
        <f t="shared" si="113"/>
        <v>26</v>
      </c>
      <c r="K70">
        <f t="shared" si="114"/>
        <v>897</v>
      </c>
      <c r="L70">
        <f t="shared" si="115"/>
        <v>1495</v>
      </c>
      <c r="M70">
        <f t="shared" si="116"/>
        <v>299</v>
      </c>
      <c r="N70">
        <f t="shared" si="117"/>
        <v>0</v>
      </c>
      <c r="O70">
        <f t="shared" si="118"/>
        <v>3000068</v>
      </c>
      <c r="P70" t="str">
        <f t="shared" si="119"/>
        <v>群体治疗怪</v>
      </c>
      <c r="S70">
        <v>26</v>
      </c>
      <c r="T70">
        <v>9</v>
      </c>
      <c r="U70" t="s">
        <v>222</v>
      </c>
      <c r="V70">
        <f>VLOOKUP(S70,映射表!T:U,2,FALSE)</f>
        <v>26</v>
      </c>
      <c r="W70">
        <v>0</v>
      </c>
      <c r="X70" s="5">
        <v>0.6</v>
      </c>
      <c r="Y70" s="5">
        <v>1</v>
      </c>
      <c r="Z70" s="5">
        <f t="shared" si="120"/>
        <v>0.125</v>
      </c>
      <c r="AA70" s="5">
        <v>0</v>
      </c>
      <c r="AB70" s="5">
        <v>1</v>
      </c>
      <c r="AC70" s="10">
        <f>INT(VLOOKUP($V70,映射表!$B:$C,2,FALSE)*VLOOKUP($U70,怪物属性偏向!$E:$I,3,FALSE)/100*X70*$AB70)</f>
        <v>897</v>
      </c>
      <c r="AD70" s="10">
        <f>INT(VLOOKUP($V70,映射表!$B:$C,2,FALSE)*VLOOKUP($U70,怪物属性偏向!$E:$I,4,FALSE)/100*Y70*$AB70)</f>
        <v>1495</v>
      </c>
      <c r="AE70" s="10">
        <f>INT(VLOOKUP($V70,映射表!$B:$C,2,FALSE)*VLOOKUP($U70,怪物属性偏向!$E:$I,5,FALSE)/100*Z70*AB70)</f>
        <v>299</v>
      </c>
      <c r="AF70" s="10">
        <f>INT(VLOOKUP($V70,映射表!$B:$D,3,FALSE)*AA70)</f>
        <v>0</v>
      </c>
      <c r="AG70">
        <v>1</v>
      </c>
      <c r="AH70">
        <f>VLOOKUP(V70,映射表!B:C,2,FALSE)*0.25-AD70*0.05</f>
        <v>299</v>
      </c>
      <c r="AI70">
        <f t="shared" si="121"/>
        <v>299</v>
      </c>
      <c r="AJ70">
        <f>INT(VLOOKUP($V70,映射表!$B:$C,2,FALSE)*VLOOKUP($U70,怪物属性偏向!$E:$I,5,FALSE)/100)</f>
        <v>2392</v>
      </c>
    </row>
    <row r="71" spans="1:36" x14ac:dyDescent="0.15">
      <c r="A71">
        <f t="shared" si="106"/>
        <v>3000027</v>
      </c>
      <c r="B71">
        <f t="shared" si="107"/>
        <v>3000069</v>
      </c>
      <c r="C71">
        <f t="shared" si="108"/>
        <v>3000069</v>
      </c>
      <c r="D71" t="str">
        <f t="shared" si="109"/>
        <v>3000027s2</v>
      </c>
      <c r="E71" t="str">
        <f t="shared" si="110"/>
        <v>3000069:27:1</v>
      </c>
      <c r="F71">
        <f t="shared" si="111"/>
        <v>69</v>
      </c>
      <c r="G71">
        <f t="shared" si="112"/>
        <v>3000069</v>
      </c>
      <c r="H71">
        <f t="shared" si="18"/>
        <v>69</v>
      </c>
      <c r="I71" t="str">
        <f>VLOOKUP(U71,怪物属性偏向!E:F,2,FALSE)</f>
        <v>甲虫精</v>
      </c>
      <c r="J71">
        <f t="shared" si="113"/>
        <v>27</v>
      </c>
      <c r="K71">
        <f t="shared" si="114"/>
        <v>685</v>
      </c>
      <c r="L71">
        <f t="shared" si="115"/>
        <v>1631</v>
      </c>
      <c r="M71">
        <f t="shared" si="116"/>
        <v>1141</v>
      </c>
      <c r="N71">
        <f t="shared" si="117"/>
        <v>0</v>
      </c>
      <c r="O71">
        <f t="shared" si="118"/>
        <v>3000069</v>
      </c>
      <c r="P71" t="str">
        <f t="shared" si="119"/>
        <v>攻低血高</v>
      </c>
      <c r="S71">
        <v>27</v>
      </c>
      <c r="T71">
        <v>2</v>
      </c>
      <c r="U71" t="s">
        <v>135</v>
      </c>
      <c r="V71">
        <f>VLOOKUP(S71,映射表!T:U,2,FALSE)</f>
        <v>27</v>
      </c>
      <c r="W71">
        <v>1</v>
      </c>
      <c r="X71" s="5">
        <v>0.6</v>
      </c>
      <c r="Y71" s="5">
        <v>1</v>
      </c>
      <c r="Z71" s="5">
        <f t="shared" si="120"/>
        <v>0.2734610778443114</v>
      </c>
      <c r="AA71" s="5">
        <v>0</v>
      </c>
      <c r="AB71" s="5">
        <v>1</v>
      </c>
      <c r="AC71" s="10">
        <f>INT(VLOOKUP($V71,映射表!$B:$C,2,FALSE)*VLOOKUP($U71,怪物属性偏向!$E:$I,3,FALSE)/100*X71*$AB71)</f>
        <v>685</v>
      </c>
      <c r="AD71" s="10">
        <f>INT(VLOOKUP($V71,映射表!$B:$C,2,FALSE)*VLOOKUP($U71,怪物属性偏向!$E:$I,4,FALSE)/100*Y71*$AB71)</f>
        <v>1631</v>
      </c>
      <c r="AE71" s="10">
        <f>INT(VLOOKUP($V71,映射表!$B:$C,2,FALSE)*VLOOKUP($U71,怪物属性偏向!$E:$I,5,FALSE)/100*Z71*AB71)</f>
        <v>1141</v>
      </c>
      <c r="AF71" s="10">
        <f>INT(VLOOKUP($V71,映射表!$B:$D,3,FALSE)*AA71)</f>
        <v>0</v>
      </c>
      <c r="AG71">
        <v>3.5</v>
      </c>
      <c r="AH71">
        <f>VLOOKUP(V71,映射表!B:C,2,FALSE)*0.25-AD71*0.05</f>
        <v>326.2</v>
      </c>
      <c r="AI71">
        <f t="shared" si="121"/>
        <v>1141.7</v>
      </c>
      <c r="AJ71">
        <f>INT(VLOOKUP($V71,映射表!$B:$C,2,FALSE)*VLOOKUP($U71,怪物属性偏向!$E:$I,5,FALSE)/100)</f>
        <v>4175</v>
      </c>
    </row>
    <row r="72" spans="1:36" x14ac:dyDescent="0.15">
      <c r="A72">
        <f t="shared" si="106"/>
        <v>3000028</v>
      </c>
      <c r="B72">
        <f t="shared" si="107"/>
        <v>3000071</v>
      </c>
      <c r="C72" t="str">
        <f t="shared" si="108"/>
        <v/>
      </c>
      <c r="D72" t="str">
        <f t="shared" si="109"/>
        <v>3000028s9</v>
      </c>
      <c r="E72" t="str">
        <f t="shared" si="110"/>
        <v>3000070:28:1</v>
      </c>
      <c r="F72">
        <f t="shared" si="111"/>
        <v>70</v>
      </c>
      <c r="G72">
        <f t="shared" si="112"/>
        <v>3000070</v>
      </c>
      <c r="H72">
        <f t="shared" si="18"/>
        <v>70</v>
      </c>
      <c r="I72" t="str">
        <f>VLOOKUP(U72,怪物属性偏向!E:F,2,FALSE)</f>
        <v>群体治疗怪</v>
      </c>
      <c r="J72">
        <f t="shared" si="113"/>
        <v>28</v>
      </c>
      <c r="K72">
        <f t="shared" si="114"/>
        <v>1063</v>
      </c>
      <c r="L72">
        <f t="shared" si="115"/>
        <v>1773</v>
      </c>
      <c r="M72">
        <f t="shared" si="116"/>
        <v>354</v>
      </c>
      <c r="N72">
        <f t="shared" si="117"/>
        <v>0</v>
      </c>
      <c r="O72">
        <f t="shared" si="118"/>
        <v>3000070</v>
      </c>
      <c r="P72" t="str">
        <f t="shared" si="119"/>
        <v>群体治疗怪</v>
      </c>
      <c r="S72">
        <v>28</v>
      </c>
      <c r="T72">
        <v>9</v>
      </c>
      <c r="U72" t="s">
        <v>222</v>
      </c>
      <c r="V72">
        <f>VLOOKUP(S72,映射表!T:U,2,FALSE)</f>
        <v>28</v>
      </c>
      <c r="W72">
        <v>0</v>
      </c>
      <c r="X72" s="5">
        <v>0.6</v>
      </c>
      <c r="Y72" s="5">
        <v>1</v>
      </c>
      <c r="Z72" s="5">
        <f t="shared" si="120"/>
        <v>0.12503526093088857</v>
      </c>
      <c r="AA72" s="5">
        <v>0</v>
      </c>
      <c r="AB72" s="5">
        <v>1</v>
      </c>
      <c r="AC72" s="10">
        <f>INT(VLOOKUP($V72,映射表!$B:$C,2,FALSE)*VLOOKUP($U72,怪物属性偏向!$E:$I,3,FALSE)/100*X72*$AB72)</f>
        <v>1063</v>
      </c>
      <c r="AD72" s="10">
        <f>INT(VLOOKUP($V72,映射表!$B:$C,2,FALSE)*VLOOKUP($U72,怪物属性偏向!$E:$I,4,FALSE)/100*Y72*$AB72)</f>
        <v>1773</v>
      </c>
      <c r="AE72" s="10">
        <f>INT(VLOOKUP($V72,映射表!$B:$C,2,FALSE)*VLOOKUP($U72,怪物属性偏向!$E:$I,5,FALSE)/100*Z72*AB72)</f>
        <v>354</v>
      </c>
      <c r="AF72" s="10">
        <f>INT(VLOOKUP($V72,映射表!$B:$D,3,FALSE)*AA72)</f>
        <v>0</v>
      </c>
      <c r="AG72">
        <v>1</v>
      </c>
      <c r="AH72">
        <f>VLOOKUP(V72,映射表!B:C,2,FALSE)*0.25-AD72*0.05</f>
        <v>354.6</v>
      </c>
      <c r="AI72">
        <f t="shared" si="121"/>
        <v>354.6</v>
      </c>
      <c r="AJ72">
        <f>INT(VLOOKUP($V72,映射表!$B:$C,2,FALSE)*VLOOKUP($U72,怪物属性偏向!$E:$I,5,FALSE)/100)</f>
        <v>2836</v>
      </c>
    </row>
    <row r="73" spans="1:36" x14ac:dyDescent="0.15">
      <c r="A73">
        <f t="shared" si="106"/>
        <v>3000029</v>
      </c>
      <c r="B73">
        <f t="shared" si="107"/>
        <v>3000071</v>
      </c>
      <c r="C73">
        <f t="shared" si="108"/>
        <v>3000071</v>
      </c>
      <c r="D73" t="str">
        <f t="shared" si="109"/>
        <v>3000029s2</v>
      </c>
      <c r="E73" t="str">
        <f t="shared" si="110"/>
        <v>3000071:29:1</v>
      </c>
      <c r="F73">
        <f t="shared" si="111"/>
        <v>71</v>
      </c>
      <c r="G73">
        <f t="shared" si="112"/>
        <v>3000071</v>
      </c>
      <c r="H73">
        <f t="shared" si="18"/>
        <v>71</v>
      </c>
      <c r="I73" t="str">
        <f>VLOOKUP(U73,怪物属性偏向!E:F,2,FALSE)</f>
        <v>甲虫精</v>
      </c>
      <c r="J73">
        <f t="shared" si="113"/>
        <v>29</v>
      </c>
      <c r="K73">
        <f t="shared" si="114"/>
        <v>806</v>
      </c>
      <c r="L73">
        <f t="shared" si="115"/>
        <v>1920</v>
      </c>
      <c r="M73">
        <f t="shared" si="116"/>
        <v>1344</v>
      </c>
      <c r="N73">
        <f t="shared" si="117"/>
        <v>0</v>
      </c>
      <c r="O73">
        <f t="shared" si="118"/>
        <v>3000071</v>
      </c>
      <c r="P73" t="str">
        <f t="shared" si="119"/>
        <v>攻低血高</v>
      </c>
      <c r="S73">
        <v>29</v>
      </c>
      <c r="T73">
        <v>2</v>
      </c>
      <c r="U73" t="s">
        <v>135</v>
      </c>
      <c r="V73">
        <f>VLOOKUP(S73,映射表!T:U,2,FALSE)</f>
        <v>29</v>
      </c>
      <c r="W73">
        <v>1</v>
      </c>
      <c r="X73" s="5">
        <v>0.6</v>
      </c>
      <c r="Y73" s="5">
        <v>1</v>
      </c>
      <c r="Z73" s="5">
        <f t="shared" si="120"/>
        <v>0.27344862665310277</v>
      </c>
      <c r="AA73" s="5">
        <v>0</v>
      </c>
      <c r="AB73" s="5">
        <v>1</v>
      </c>
      <c r="AC73" s="10">
        <f>INT(VLOOKUP($V73,映射表!$B:$C,2,FALSE)*VLOOKUP($U73,怪物属性偏向!$E:$I,3,FALSE)/100*X73*$AB73)</f>
        <v>806</v>
      </c>
      <c r="AD73" s="10">
        <f>INT(VLOOKUP($V73,映射表!$B:$C,2,FALSE)*VLOOKUP($U73,怪物属性偏向!$E:$I,4,FALSE)/100*Y73*$AB73)</f>
        <v>1920</v>
      </c>
      <c r="AE73" s="10">
        <f>INT(VLOOKUP($V73,映射表!$B:$C,2,FALSE)*VLOOKUP($U73,怪物属性偏向!$E:$I,5,FALSE)/100*Z73*AB73)</f>
        <v>1344</v>
      </c>
      <c r="AF73" s="10">
        <f>INT(VLOOKUP($V73,映射表!$B:$D,3,FALSE)*AA73)</f>
        <v>0</v>
      </c>
      <c r="AG73">
        <v>3.5</v>
      </c>
      <c r="AH73">
        <f>VLOOKUP(V73,映射表!B:C,2,FALSE)*0.25-AD73*0.05</f>
        <v>384</v>
      </c>
      <c r="AI73">
        <f t="shared" si="121"/>
        <v>1344</v>
      </c>
      <c r="AJ73">
        <f>INT(VLOOKUP($V73,映射表!$B:$C,2,FALSE)*VLOOKUP($U73,怪物属性偏向!$E:$I,5,FALSE)/100)</f>
        <v>4915</v>
      </c>
    </row>
    <row r="74" spans="1:36" x14ac:dyDescent="0.15">
      <c r="A74">
        <f t="shared" si="106"/>
        <v>3000030</v>
      </c>
      <c r="B74">
        <f t="shared" si="107"/>
        <v>3000073</v>
      </c>
      <c r="C74" t="str">
        <f t="shared" si="108"/>
        <v/>
      </c>
      <c r="D74" t="str">
        <f t="shared" si="109"/>
        <v>3000030s9</v>
      </c>
      <c r="E74" t="str">
        <f t="shared" si="110"/>
        <v>3000072:30:1</v>
      </c>
      <c r="F74">
        <f t="shared" si="111"/>
        <v>72</v>
      </c>
      <c r="G74">
        <f t="shared" si="112"/>
        <v>3000072</v>
      </c>
      <c r="H74">
        <f t="shared" si="18"/>
        <v>72</v>
      </c>
      <c r="I74" t="str">
        <f>VLOOKUP(U74,怪物属性偏向!E:F,2,FALSE)</f>
        <v>群体治疗怪</v>
      </c>
      <c r="J74">
        <f t="shared" si="113"/>
        <v>30</v>
      </c>
      <c r="K74">
        <f t="shared" si="114"/>
        <v>1228</v>
      </c>
      <c r="L74">
        <f t="shared" si="115"/>
        <v>2048</v>
      </c>
      <c r="M74">
        <f t="shared" si="116"/>
        <v>409</v>
      </c>
      <c r="N74">
        <f t="shared" si="117"/>
        <v>0</v>
      </c>
      <c r="O74">
        <f t="shared" si="118"/>
        <v>3000072</v>
      </c>
      <c r="P74" t="str">
        <f t="shared" si="119"/>
        <v>群体治疗怪</v>
      </c>
      <c r="S74">
        <v>30</v>
      </c>
      <c r="T74">
        <v>9</v>
      </c>
      <c r="U74" t="s">
        <v>222</v>
      </c>
      <c r="V74">
        <f>VLOOKUP(S74,映射表!T:U,2,FALSE)</f>
        <v>30</v>
      </c>
      <c r="W74">
        <v>0</v>
      </c>
      <c r="X74" s="5">
        <v>0.6</v>
      </c>
      <c r="Y74" s="5">
        <v>1</v>
      </c>
      <c r="Z74" s="5">
        <f t="shared" si="120"/>
        <v>0.12503052503052503</v>
      </c>
      <c r="AA74" s="5">
        <v>0</v>
      </c>
      <c r="AB74" s="5">
        <v>1</v>
      </c>
      <c r="AC74" s="10">
        <f>INT(VLOOKUP($V74,映射表!$B:$C,2,FALSE)*VLOOKUP($U74,怪物属性偏向!$E:$I,3,FALSE)/100*X74*$AB74)</f>
        <v>1228</v>
      </c>
      <c r="AD74" s="10">
        <f>INT(VLOOKUP($V74,映射表!$B:$C,2,FALSE)*VLOOKUP($U74,怪物属性偏向!$E:$I,4,FALSE)/100*Y74*$AB74)</f>
        <v>2048</v>
      </c>
      <c r="AE74" s="10">
        <f>INT(VLOOKUP($V74,映射表!$B:$C,2,FALSE)*VLOOKUP($U74,怪物属性偏向!$E:$I,5,FALSE)/100*Z74*AB74)</f>
        <v>409</v>
      </c>
      <c r="AF74" s="10">
        <f>INT(VLOOKUP($V74,映射表!$B:$D,3,FALSE)*AA74)</f>
        <v>0</v>
      </c>
      <c r="AG74">
        <v>1</v>
      </c>
      <c r="AH74">
        <f>VLOOKUP(V74,映射表!B:C,2,FALSE)*0.25-AD74*0.05</f>
        <v>409.6</v>
      </c>
      <c r="AI74">
        <f t="shared" si="121"/>
        <v>409.6</v>
      </c>
      <c r="AJ74">
        <f>INT(VLOOKUP($V74,映射表!$B:$C,2,FALSE)*VLOOKUP($U74,怪物属性偏向!$E:$I,5,FALSE)/100)</f>
        <v>3276</v>
      </c>
    </row>
    <row r="75" spans="1:36" x14ac:dyDescent="0.15">
      <c r="A75">
        <f t="shared" si="106"/>
        <v>3000031</v>
      </c>
      <c r="B75">
        <f t="shared" si="107"/>
        <v>3000073</v>
      </c>
      <c r="C75">
        <f t="shared" si="108"/>
        <v>3000073</v>
      </c>
      <c r="D75" t="str">
        <f t="shared" si="109"/>
        <v>3000031s2</v>
      </c>
      <c r="E75" t="str">
        <f t="shared" si="110"/>
        <v>3000073:31:1</v>
      </c>
      <c r="F75">
        <f t="shared" si="111"/>
        <v>73</v>
      </c>
      <c r="G75">
        <f t="shared" si="112"/>
        <v>3000073</v>
      </c>
      <c r="H75">
        <f t="shared" si="18"/>
        <v>73</v>
      </c>
      <c r="I75" t="str">
        <f>VLOOKUP(U75,怪物属性偏向!E:F,2,FALSE)</f>
        <v>甲虫精</v>
      </c>
      <c r="J75">
        <f t="shared" si="113"/>
        <v>31</v>
      </c>
      <c r="K75">
        <f t="shared" si="114"/>
        <v>951</v>
      </c>
      <c r="L75">
        <f t="shared" si="115"/>
        <v>2265</v>
      </c>
      <c r="M75">
        <f t="shared" si="116"/>
        <v>1585</v>
      </c>
      <c r="N75">
        <f t="shared" si="117"/>
        <v>0</v>
      </c>
      <c r="O75">
        <f t="shared" si="118"/>
        <v>3000073</v>
      </c>
      <c r="P75" t="str">
        <f t="shared" si="119"/>
        <v>攻低血高</v>
      </c>
      <c r="S75">
        <v>31</v>
      </c>
      <c r="T75">
        <v>2</v>
      </c>
      <c r="U75" t="s">
        <v>135</v>
      </c>
      <c r="V75">
        <f>VLOOKUP(S75,映射表!T:U,2,FALSE)</f>
        <v>31</v>
      </c>
      <c r="W75">
        <v>1</v>
      </c>
      <c r="X75" s="5">
        <v>0.6</v>
      </c>
      <c r="Y75" s="5">
        <v>1</v>
      </c>
      <c r="Z75" s="5">
        <f t="shared" si="120"/>
        <v>0.27345636426353914</v>
      </c>
      <c r="AA75" s="5">
        <v>0</v>
      </c>
      <c r="AB75" s="5">
        <v>1</v>
      </c>
      <c r="AC75" s="10">
        <f>INT(VLOOKUP($V75,映射表!$B:$C,2,FALSE)*VLOOKUP($U75,怪物属性偏向!$E:$I,3,FALSE)/100*X75*$AB75)</f>
        <v>951</v>
      </c>
      <c r="AD75" s="10">
        <f>INT(VLOOKUP($V75,映射表!$B:$C,2,FALSE)*VLOOKUP($U75,怪物属性偏向!$E:$I,4,FALSE)/100*Y75*$AB75)</f>
        <v>2265</v>
      </c>
      <c r="AE75" s="10">
        <f>INT(VLOOKUP($V75,映射表!$B:$C,2,FALSE)*VLOOKUP($U75,怪物属性偏向!$E:$I,5,FALSE)/100*Z75*AB75)</f>
        <v>1585</v>
      </c>
      <c r="AF75" s="10">
        <f>INT(VLOOKUP($V75,映射表!$B:$D,3,FALSE)*AA75)</f>
        <v>0</v>
      </c>
      <c r="AG75">
        <v>3.5</v>
      </c>
      <c r="AH75">
        <f>VLOOKUP(V75,映射表!B:C,2,FALSE)*0.25-AD75*0.05</f>
        <v>453</v>
      </c>
      <c r="AI75">
        <f t="shared" si="121"/>
        <v>1585.5</v>
      </c>
      <c r="AJ75">
        <f>INT(VLOOKUP($V75,映射表!$B:$C,2,FALSE)*VLOOKUP($U75,怪物属性偏向!$E:$I,5,FALSE)/100)</f>
        <v>5798</v>
      </c>
    </row>
    <row r="76" spans="1:36" x14ac:dyDescent="0.15">
      <c r="A76">
        <f t="shared" si="106"/>
        <v>3000032</v>
      </c>
      <c r="B76">
        <f t="shared" si="107"/>
        <v>3000075</v>
      </c>
      <c r="C76" t="str">
        <f t="shared" si="108"/>
        <v/>
      </c>
      <c r="D76" t="str">
        <f t="shared" si="109"/>
        <v>3000032s9</v>
      </c>
      <c r="E76" t="str">
        <f t="shared" si="110"/>
        <v>3000074:32:1</v>
      </c>
      <c r="F76">
        <f t="shared" si="111"/>
        <v>74</v>
      </c>
      <c r="G76">
        <f t="shared" si="112"/>
        <v>3000074</v>
      </c>
      <c r="H76">
        <f t="shared" si="18"/>
        <v>74</v>
      </c>
      <c r="I76" t="str">
        <f>VLOOKUP(U76,怪物属性偏向!E:F,2,FALSE)</f>
        <v>群体治疗怪</v>
      </c>
      <c r="J76">
        <f t="shared" si="113"/>
        <v>32</v>
      </c>
      <c r="K76">
        <f t="shared" si="114"/>
        <v>1494</v>
      </c>
      <c r="L76">
        <f t="shared" si="115"/>
        <v>2490</v>
      </c>
      <c r="M76">
        <f t="shared" si="116"/>
        <v>498</v>
      </c>
      <c r="N76">
        <f t="shared" si="117"/>
        <v>0</v>
      </c>
      <c r="O76">
        <f t="shared" si="118"/>
        <v>3000074</v>
      </c>
      <c r="P76" t="str">
        <f t="shared" si="119"/>
        <v>群体治疗怪</v>
      </c>
      <c r="S76">
        <v>32</v>
      </c>
      <c r="T76">
        <v>9</v>
      </c>
      <c r="U76" t="s">
        <v>222</v>
      </c>
      <c r="V76">
        <f>VLOOKUP(S76,映射表!T:U,2,FALSE)</f>
        <v>32</v>
      </c>
      <c r="W76">
        <v>0</v>
      </c>
      <c r="X76" s="5">
        <v>0.6</v>
      </c>
      <c r="Y76" s="5">
        <v>1</v>
      </c>
      <c r="Z76" s="5">
        <f t="shared" si="120"/>
        <v>0.125</v>
      </c>
      <c r="AA76" s="5">
        <v>0</v>
      </c>
      <c r="AB76" s="5">
        <v>1</v>
      </c>
      <c r="AC76" s="10">
        <f>INT(VLOOKUP($V76,映射表!$B:$C,2,FALSE)*VLOOKUP($U76,怪物属性偏向!$E:$I,3,FALSE)/100*X76*$AB76)</f>
        <v>1494</v>
      </c>
      <c r="AD76" s="10">
        <f>INT(VLOOKUP($V76,映射表!$B:$C,2,FALSE)*VLOOKUP($U76,怪物属性偏向!$E:$I,4,FALSE)/100*Y76*$AB76)</f>
        <v>2490</v>
      </c>
      <c r="AE76" s="10">
        <f>INT(VLOOKUP($V76,映射表!$B:$C,2,FALSE)*VLOOKUP($U76,怪物属性偏向!$E:$I,5,FALSE)/100*Z76*AB76)</f>
        <v>498</v>
      </c>
      <c r="AF76" s="10">
        <f>INT(VLOOKUP($V76,映射表!$B:$D,3,FALSE)*AA76)</f>
        <v>0</v>
      </c>
      <c r="AG76">
        <v>1</v>
      </c>
      <c r="AH76">
        <f>VLOOKUP(V76,映射表!B:C,2,FALSE)*0.25-AD76*0.05</f>
        <v>498</v>
      </c>
      <c r="AI76">
        <f t="shared" si="121"/>
        <v>498</v>
      </c>
      <c r="AJ76">
        <f>INT(VLOOKUP($V76,映射表!$B:$C,2,FALSE)*VLOOKUP($U76,怪物属性偏向!$E:$I,5,FALSE)/100)</f>
        <v>3984</v>
      </c>
    </row>
    <row r="77" spans="1:36" x14ac:dyDescent="0.15">
      <c r="A77">
        <f t="shared" si="106"/>
        <v>3000033</v>
      </c>
      <c r="B77">
        <f t="shared" si="107"/>
        <v>3000075</v>
      </c>
      <c r="C77">
        <f t="shared" si="108"/>
        <v>3000075</v>
      </c>
      <c r="D77" t="str">
        <f t="shared" si="109"/>
        <v>3000033s2</v>
      </c>
      <c r="E77" t="str">
        <f t="shared" si="110"/>
        <v>3000075:33:1</v>
      </c>
      <c r="F77">
        <f t="shared" si="111"/>
        <v>75</v>
      </c>
      <c r="G77">
        <f t="shared" si="112"/>
        <v>3000075</v>
      </c>
      <c r="H77">
        <f t="shared" si="18"/>
        <v>75</v>
      </c>
      <c r="I77" t="str">
        <f>VLOOKUP(U77,怪物属性偏向!E:F,2,FALSE)</f>
        <v>甲虫精</v>
      </c>
      <c r="J77">
        <f t="shared" si="113"/>
        <v>33</v>
      </c>
      <c r="K77">
        <f t="shared" si="114"/>
        <v>1142</v>
      </c>
      <c r="L77">
        <f t="shared" si="115"/>
        <v>2720</v>
      </c>
      <c r="M77">
        <f t="shared" si="116"/>
        <v>1904</v>
      </c>
      <c r="N77">
        <f t="shared" si="117"/>
        <v>0</v>
      </c>
      <c r="O77">
        <f t="shared" si="118"/>
        <v>3000075</v>
      </c>
      <c r="P77" t="str">
        <f t="shared" si="119"/>
        <v>攻低血高</v>
      </c>
      <c r="S77">
        <v>33</v>
      </c>
      <c r="T77">
        <v>2</v>
      </c>
      <c r="U77" t="s">
        <v>135</v>
      </c>
      <c r="V77">
        <f>VLOOKUP(S77,映射表!T:U,2,FALSE)</f>
        <v>33</v>
      </c>
      <c r="W77">
        <v>1</v>
      </c>
      <c r="X77" s="5">
        <v>0.6</v>
      </c>
      <c r="Y77" s="5">
        <v>1</v>
      </c>
      <c r="Z77" s="5">
        <f t="shared" si="120"/>
        <v>0.27344535401407438</v>
      </c>
      <c r="AA77" s="5">
        <v>0</v>
      </c>
      <c r="AB77" s="5">
        <v>1</v>
      </c>
      <c r="AC77" s="10">
        <f>INT(VLOOKUP($V77,映射表!$B:$C,2,FALSE)*VLOOKUP($U77,怪物属性偏向!$E:$I,3,FALSE)/100*X77*$AB77)</f>
        <v>1142</v>
      </c>
      <c r="AD77" s="10">
        <f>INT(VLOOKUP($V77,映射表!$B:$C,2,FALSE)*VLOOKUP($U77,怪物属性偏向!$E:$I,4,FALSE)/100*Y77*$AB77)</f>
        <v>2720</v>
      </c>
      <c r="AE77" s="10">
        <f>INT(VLOOKUP($V77,映射表!$B:$C,2,FALSE)*VLOOKUP($U77,怪物属性偏向!$E:$I,5,FALSE)/100*Z77*AB77)</f>
        <v>1904</v>
      </c>
      <c r="AF77" s="10">
        <f>INT(VLOOKUP($V77,映射表!$B:$D,3,FALSE)*AA77)</f>
        <v>0</v>
      </c>
      <c r="AG77">
        <v>3.5</v>
      </c>
      <c r="AH77">
        <f>VLOOKUP(V77,映射表!B:C,2,FALSE)*0.25-AD77*0.05</f>
        <v>544</v>
      </c>
      <c r="AI77">
        <f t="shared" si="121"/>
        <v>1904</v>
      </c>
      <c r="AJ77">
        <f>INT(VLOOKUP($V77,映射表!$B:$C,2,FALSE)*VLOOKUP($U77,怪物属性偏向!$E:$I,5,FALSE)/100)</f>
        <v>6963</v>
      </c>
    </row>
    <row r="78" spans="1:36" x14ac:dyDescent="0.15">
      <c r="A78">
        <f t="shared" si="106"/>
        <v>3000034</v>
      </c>
      <c r="B78">
        <f t="shared" si="107"/>
        <v>3000077</v>
      </c>
      <c r="C78" t="str">
        <f t="shared" si="108"/>
        <v/>
      </c>
      <c r="D78" t="str">
        <f t="shared" si="109"/>
        <v>3000034s9</v>
      </c>
      <c r="E78" t="str">
        <f t="shared" si="110"/>
        <v>3000076:34:1</v>
      </c>
      <c r="F78">
        <f t="shared" si="111"/>
        <v>76</v>
      </c>
      <c r="G78">
        <f t="shared" si="112"/>
        <v>3000076</v>
      </c>
      <c r="H78">
        <f t="shared" si="18"/>
        <v>76</v>
      </c>
      <c r="I78" t="str">
        <f>VLOOKUP(U78,怪物属性偏向!E:F,2,FALSE)</f>
        <v>群体治疗怪</v>
      </c>
      <c r="J78">
        <f t="shared" si="113"/>
        <v>34</v>
      </c>
      <c r="K78">
        <f t="shared" si="114"/>
        <v>1774</v>
      </c>
      <c r="L78">
        <f t="shared" si="115"/>
        <v>2958</v>
      </c>
      <c r="M78">
        <f t="shared" si="116"/>
        <v>591</v>
      </c>
      <c r="N78">
        <f t="shared" si="117"/>
        <v>0</v>
      </c>
      <c r="O78">
        <f t="shared" si="118"/>
        <v>3000076</v>
      </c>
      <c r="P78" t="str">
        <f t="shared" si="119"/>
        <v>群体治疗怪</v>
      </c>
      <c r="S78">
        <v>34</v>
      </c>
      <c r="T78">
        <v>9</v>
      </c>
      <c r="U78" t="s">
        <v>222</v>
      </c>
      <c r="V78">
        <f>VLOOKUP(S78,映射表!T:U,2,FALSE)</f>
        <v>34</v>
      </c>
      <c r="W78">
        <v>0</v>
      </c>
      <c r="X78" s="5">
        <v>0.6</v>
      </c>
      <c r="Y78" s="5">
        <v>1</v>
      </c>
      <c r="Z78" s="5">
        <f t="shared" si="120"/>
        <v>0.1250211327134404</v>
      </c>
      <c r="AA78" s="5">
        <v>0</v>
      </c>
      <c r="AB78" s="5">
        <v>1</v>
      </c>
      <c r="AC78" s="10">
        <f>INT(VLOOKUP($V78,映射表!$B:$C,2,FALSE)*VLOOKUP($U78,怪物属性偏向!$E:$I,3,FALSE)/100*X78*$AB78)</f>
        <v>1774</v>
      </c>
      <c r="AD78" s="10">
        <f>INT(VLOOKUP($V78,映射表!$B:$C,2,FALSE)*VLOOKUP($U78,怪物属性偏向!$E:$I,4,FALSE)/100*Y78*$AB78)</f>
        <v>2958</v>
      </c>
      <c r="AE78" s="10">
        <f>INT(VLOOKUP($V78,映射表!$B:$C,2,FALSE)*VLOOKUP($U78,怪物属性偏向!$E:$I,5,FALSE)/100*Z78*AB78)</f>
        <v>591</v>
      </c>
      <c r="AF78" s="10">
        <f>INT(VLOOKUP($V78,映射表!$B:$D,3,FALSE)*AA78)</f>
        <v>0</v>
      </c>
      <c r="AG78">
        <v>1</v>
      </c>
      <c r="AH78">
        <f>VLOOKUP(V78,映射表!B:C,2,FALSE)*0.25-AD78*0.05</f>
        <v>591.6</v>
      </c>
      <c r="AI78">
        <f t="shared" si="121"/>
        <v>591.6</v>
      </c>
      <c r="AJ78">
        <f>INT(VLOOKUP($V78,映射表!$B:$C,2,FALSE)*VLOOKUP($U78,怪物属性偏向!$E:$I,5,FALSE)/100)</f>
        <v>4732</v>
      </c>
    </row>
    <row r="79" spans="1:36" x14ac:dyDescent="0.15">
      <c r="A79">
        <f t="shared" si="106"/>
        <v>3000035</v>
      </c>
      <c r="B79">
        <f t="shared" si="107"/>
        <v>3000077</v>
      </c>
      <c r="C79">
        <f t="shared" si="108"/>
        <v>3000077</v>
      </c>
      <c r="D79" t="str">
        <f t="shared" si="109"/>
        <v>3000035s2</v>
      </c>
      <c r="E79" t="str">
        <f t="shared" si="110"/>
        <v>3000077:35:1</v>
      </c>
      <c r="F79">
        <f t="shared" si="111"/>
        <v>77</v>
      </c>
      <c r="G79">
        <f t="shared" si="112"/>
        <v>3000077</v>
      </c>
      <c r="H79">
        <f t="shared" si="18"/>
        <v>77</v>
      </c>
      <c r="I79" t="str">
        <f>VLOOKUP(U79,怪物属性偏向!E:F,2,FALSE)</f>
        <v>甲虫精</v>
      </c>
      <c r="J79">
        <f t="shared" si="113"/>
        <v>35</v>
      </c>
      <c r="K79">
        <f t="shared" si="114"/>
        <v>1375</v>
      </c>
      <c r="L79">
        <f t="shared" si="115"/>
        <v>3275</v>
      </c>
      <c r="M79">
        <f t="shared" si="116"/>
        <v>2292</v>
      </c>
      <c r="N79">
        <f t="shared" si="117"/>
        <v>0</v>
      </c>
      <c r="O79">
        <f t="shared" si="118"/>
        <v>3000077</v>
      </c>
      <c r="P79" t="str">
        <f t="shared" si="119"/>
        <v>攻低血高</v>
      </c>
      <c r="S79">
        <v>35</v>
      </c>
      <c r="T79">
        <v>2</v>
      </c>
      <c r="U79" t="s">
        <v>135</v>
      </c>
      <c r="V79">
        <f>VLOOKUP(S79,映射表!T:U,2,FALSE)</f>
        <v>35</v>
      </c>
      <c r="W79">
        <v>1</v>
      </c>
      <c r="X79" s="5">
        <v>0.6</v>
      </c>
      <c r="Y79" s="5">
        <v>1</v>
      </c>
      <c r="Z79" s="5">
        <f t="shared" si="120"/>
        <v>0.2734375</v>
      </c>
      <c r="AA79" s="5">
        <v>0</v>
      </c>
      <c r="AB79" s="5">
        <v>1</v>
      </c>
      <c r="AC79" s="10">
        <f>INT(VLOOKUP($V79,映射表!$B:$C,2,FALSE)*VLOOKUP($U79,怪物属性偏向!$E:$I,3,FALSE)/100*X79*$AB79)</f>
        <v>1375</v>
      </c>
      <c r="AD79" s="10">
        <f>INT(VLOOKUP($V79,映射表!$B:$C,2,FALSE)*VLOOKUP($U79,怪物属性偏向!$E:$I,4,FALSE)/100*Y79*$AB79)</f>
        <v>3275</v>
      </c>
      <c r="AE79" s="10">
        <f>INT(VLOOKUP($V79,映射表!$B:$C,2,FALSE)*VLOOKUP($U79,怪物属性偏向!$E:$I,5,FALSE)/100*Z79*AB79)</f>
        <v>2292</v>
      </c>
      <c r="AF79" s="10">
        <f>INT(VLOOKUP($V79,映射表!$B:$D,3,FALSE)*AA79)</f>
        <v>0</v>
      </c>
      <c r="AG79">
        <v>3.5</v>
      </c>
      <c r="AH79">
        <f>VLOOKUP(V79,映射表!B:C,2,FALSE)*0.25-AD79*0.05</f>
        <v>655</v>
      </c>
      <c r="AI79">
        <f t="shared" si="121"/>
        <v>2292.5</v>
      </c>
      <c r="AJ79">
        <f>INT(VLOOKUP($V79,映射表!$B:$C,2,FALSE)*VLOOKUP($U79,怪物属性偏向!$E:$I,5,FALSE)/100)</f>
        <v>8384</v>
      </c>
    </row>
    <row r="80" spans="1:36" x14ac:dyDescent="0.15">
      <c r="A80">
        <f t="shared" si="106"/>
        <v>3000036</v>
      </c>
      <c r="B80">
        <f t="shared" si="107"/>
        <v>3000079</v>
      </c>
      <c r="C80" t="str">
        <f t="shared" si="108"/>
        <v/>
      </c>
      <c r="D80" t="str">
        <f t="shared" si="109"/>
        <v>3000036s9</v>
      </c>
      <c r="E80" t="str">
        <f t="shared" si="110"/>
        <v>3000078:36:1</v>
      </c>
      <c r="F80">
        <f t="shared" si="111"/>
        <v>78</v>
      </c>
      <c r="G80">
        <f t="shared" si="112"/>
        <v>3000078</v>
      </c>
      <c r="H80">
        <f t="shared" si="18"/>
        <v>78</v>
      </c>
      <c r="I80" t="str">
        <f>VLOOKUP(U80,怪物属性偏向!E:F,2,FALSE)</f>
        <v>群体治疗怪</v>
      </c>
      <c r="J80">
        <f t="shared" si="113"/>
        <v>36</v>
      </c>
      <c r="K80">
        <f t="shared" si="114"/>
        <v>2164</v>
      </c>
      <c r="L80">
        <f t="shared" si="115"/>
        <v>3608</v>
      </c>
      <c r="M80">
        <f t="shared" si="116"/>
        <v>721</v>
      </c>
      <c r="N80">
        <f t="shared" si="117"/>
        <v>0</v>
      </c>
      <c r="O80">
        <f t="shared" si="118"/>
        <v>3000078</v>
      </c>
      <c r="P80" t="str">
        <f t="shared" si="119"/>
        <v>群体治疗怪</v>
      </c>
      <c r="S80">
        <v>36</v>
      </c>
      <c r="T80">
        <v>9</v>
      </c>
      <c r="U80" t="s">
        <v>222</v>
      </c>
      <c r="V80">
        <f>VLOOKUP(S80,映射表!T:U,2,FALSE)</f>
        <v>36</v>
      </c>
      <c r="W80">
        <v>0</v>
      </c>
      <c r="X80" s="5">
        <v>0.6</v>
      </c>
      <c r="Y80" s="5">
        <v>1</v>
      </c>
      <c r="Z80" s="5">
        <f t="shared" si="120"/>
        <v>0.12501732501732502</v>
      </c>
      <c r="AA80" s="5">
        <v>0</v>
      </c>
      <c r="AB80" s="5">
        <v>1</v>
      </c>
      <c r="AC80" s="10">
        <f>INT(VLOOKUP($V80,映射表!$B:$C,2,FALSE)*VLOOKUP($U80,怪物属性偏向!$E:$I,3,FALSE)/100*X80*$AB80)</f>
        <v>2164</v>
      </c>
      <c r="AD80" s="10">
        <f>INT(VLOOKUP($V80,映射表!$B:$C,2,FALSE)*VLOOKUP($U80,怪物属性偏向!$E:$I,4,FALSE)/100*Y80*$AB80)</f>
        <v>3608</v>
      </c>
      <c r="AE80" s="10">
        <f>INT(VLOOKUP($V80,映射表!$B:$C,2,FALSE)*VLOOKUP($U80,怪物属性偏向!$E:$I,5,FALSE)/100*Z80*AB80)</f>
        <v>721</v>
      </c>
      <c r="AF80" s="10">
        <f>INT(VLOOKUP($V80,映射表!$B:$D,3,FALSE)*AA80)</f>
        <v>0</v>
      </c>
      <c r="AG80">
        <v>1</v>
      </c>
      <c r="AH80">
        <f>VLOOKUP(V80,映射表!B:C,2,FALSE)*0.25-AD80*0.05</f>
        <v>721.6</v>
      </c>
      <c r="AI80">
        <f t="shared" si="121"/>
        <v>721.6</v>
      </c>
      <c r="AJ80">
        <f>INT(VLOOKUP($V80,映射表!$B:$C,2,FALSE)*VLOOKUP($U80,怪物属性偏向!$E:$I,5,FALSE)/100)</f>
        <v>5772</v>
      </c>
    </row>
    <row r="81" spans="1:36" x14ac:dyDescent="0.15">
      <c r="A81">
        <f t="shared" si="106"/>
        <v>3000037</v>
      </c>
      <c r="B81">
        <f t="shared" si="107"/>
        <v>3000079</v>
      </c>
      <c r="C81">
        <f t="shared" si="108"/>
        <v>3000079</v>
      </c>
      <c r="D81" t="str">
        <f t="shared" si="109"/>
        <v>3000037s2</v>
      </c>
      <c r="E81" t="str">
        <f t="shared" si="110"/>
        <v>3000079:37:1</v>
      </c>
      <c r="F81">
        <f t="shared" si="111"/>
        <v>79</v>
      </c>
      <c r="G81">
        <f t="shared" si="112"/>
        <v>3000079</v>
      </c>
      <c r="H81">
        <f t="shared" si="18"/>
        <v>79</v>
      </c>
      <c r="I81" t="str">
        <f>VLOOKUP(U81,怪物属性偏向!E:F,2,FALSE)</f>
        <v>甲虫精</v>
      </c>
      <c r="J81">
        <f t="shared" si="113"/>
        <v>37</v>
      </c>
      <c r="K81">
        <f t="shared" si="114"/>
        <v>1662</v>
      </c>
      <c r="L81">
        <f t="shared" si="115"/>
        <v>3959</v>
      </c>
      <c r="M81">
        <f t="shared" si="116"/>
        <v>2771</v>
      </c>
      <c r="N81">
        <f t="shared" si="117"/>
        <v>0</v>
      </c>
      <c r="O81">
        <f t="shared" si="118"/>
        <v>3000079</v>
      </c>
      <c r="P81" t="str">
        <f t="shared" si="119"/>
        <v>攻低血高</v>
      </c>
      <c r="S81">
        <v>37</v>
      </c>
      <c r="T81">
        <v>2</v>
      </c>
      <c r="U81" t="s">
        <v>135</v>
      </c>
      <c r="V81">
        <f>VLOOKUP(S81,映射表!T:U,2,FALSE)</f>
        <v>37</v>
      </c>
      <c r="W81">
        <v>1</v>
      </c>
      <c r="X81" s="5">
        <v>0.6</v>
      </c>
      <c r="Y81" s="5">
        <v>1</v>
      </c>
      <c r="Z81" s="5">
        <f t="shared" si="120"/>
        <v>0.27343857918105574</v>
      </c>
      <c r="AA81" s="5">
        <v>0</v>
      </c>
      <c r="AB81" s="5">
        <v>1</v>
      </c>
      <c r="AC81" s="10">
        <f>INT(VLOOKUP($V81,映射表!$B:$C,2,FALSE)*VLOOKUP($U81,怪物属性偏向!$E:$I,3,FALSE)/100*X81*$AB81)</f>
        <v>1662</v>
      </c>
      <c r="AD81" s="10">
        <f>INT(VLOOKUP($V81,映射表!$B:$C,2,FALSE)*VLOOKUP($U81,怪物属性偏向!$E:$I,4,FALSE)/100*Y81*$AB81)</f>
        <v>3959</v>
      </c>
      <c r="AE81" s="10">
        <f>INT(VLOOKUP($V81,映射表!$B:$C,2,FALSE)*VLOOKUP($U81,怪物属性偏向!$E:$I,5,FALSE)/100*Z81*AB81)</f>
        <v>2771</v>
      </c>
      <c r="AF81" s="10">
        <f>INT(VLOOKUP($V81,映射表!$B:$D,3,FALSE)*AA81)</f>
        <v>0</v>
      </c>
      <c r="AG81">
        <v>3.5</v>
      </c>
      <c r="AH81">
        <f>VLOOKUP(V81,映射表!B:C,2,FALSE)*0.25-AD81*0.05</f>
        <v>791.8</v>
      </c>
      <c r="AI81">
        <f t="shared" si="121"/>
        <v>2771.2999999999997</v>
      </c>
      <c r="AJ81">
        <f>INT(VLOOKUP($V81,映射表!$B:$C,2,FALSE)*VLOOKUP($U81,怪物属性偏向!$E:$I,5,FALSE)/100)</f>
        <v>10135</v>
      </c>
    </row>
    <row r="82" spans="1:36" x14ac:dyDescent="0.15">
      <c r="A82">
        <f t="shared" si="106"/>
        <v>3000038</v>
      </c>
      <c r="B82">
        <f t="shared" si="107"/>
        <v>3000081</v>
      </c>
      <c r="C82" t="str">
        <f t="shared" si="108"/>
        <v/>
      </c>
      <c r="D82" t="str">
        <f t="shared" si="109"/>
        <v>3000038s9</v>
      </c>
      <c r="E82" t="str">
        <f t="shared" si="110"/>
        <v>3000080:38:1</v>
      </c>
      <c r="F82">
        <f t="shared" si="111"/>
        <v>80</v>
      </c>
      <c r="G82">
        <f t="shared" si="112"/>
        <v>3000080</v>
      </c>
      <c r="H82">
        <f t="shared" si="18"/>
        <v>80</v>
      </c>
      <c r="I82" t="str">
        <f>VLOOKUP(U82,怪物属性偏向!E:F,2,FALSE)</f>
        <v>群体治疗怪</v>
      </c>
      <c r="J82">
        <f t="shared" si="113"/>
        <v>38</v>
      </c>
      <c r="K82">
        <f t="shared" si="114"/>
        <v>2595</v>
      </c>
      <c r="L82">
        <f t="shared" si="115"/>
        <v>4326</v>
      </c>
      <c r="M82">
        <f t="shared" si="116"/>
        <v>865</v>
      </c>
      <c r="N82">
        <f t="shared" si="117"/>
        <v>0</v>
      </c>
      <c r="O82">
        <f t="shared" si="118"/>
        <v>3000080</v>
      </c>
      <c r="P82" t="str">
        <f t="shared" si="119"/>
        <v>群体治疗怪</v>
      </c>
      <c r="S82">
        <v>38</v>
      </c>
      <c r="T82">
        <v>9</v>
      </c>
      <c r="U82" t="s">
        <v>222</v>
      </c>
      <c r="V82">
        <f>VLOOKUP(S82,映射表!T:U,2,FALSE)</f>
        <v>38</v>
      </c>
      <c r="W82">
        <v>0</v>
      </c>
      <c r="X82" s="5">
        <v>0.6</v>
      </c>
      <c r="Y82" s="5">
        <v>1</v>
      </c>
      <c r="Z82" s="5">
        <f t="shared" si="120"/>
        <v>0.12501083658430864</v>
      </c>
      <c r="AA82" s="5">
        <v>0</v>
      </c>
      <c r="AB82" s="5">
        <v>1</v>
      </c>
      <c r="AC82" s="10">
        <f>INT(VLOOKUP($V82,映射表!$B:$C,2,FALSE)*VLOOKUP($U82,怪物属性偏向!$E:$I,3,FALSE)/100*X82*$AB82)</f>
        <v>2595</v>
      </c>
      <c r="AD82" s="10">
        <f>INT(VLOOKUP($V82,映射表!$B:$C,2,FALSE)*VLOOKUP($U82,怪物属性偏向!$E:$I,4,FALSE)/100*Y82*$AB82)</f>
        <v>4326</v>
      </c>
      <c r="AE82" s="10">
        <f>INT(VLOOKUP($V82,映射表!$B:$C,2,FALSE)*VLOOKUP($U82,怪物属性偏向!$E:$I,5,FALSE)/100*Z82*AB82)</f>
        <v>865</v>
      </c>
      <c r="AF82" s="10">
        <f>INT(VLOOKUP($V82,映射表!$B:$D,3,FALSE)*AA82)</f>
        <v>0</v>
      </c>
      <c r="AG82">
        <v>1</v>
      </c>
      <c r="AH82">
        <f>VLOOKUP(V82,映射表!B:C,2,FALSE)*0.25-AD82*0.05</f>
        <v>865.2</v>
      </c>
      <c r="AI82">
        <f t="shared" si="121"/>
        <v>865.2</v>
      </c>
      <c r="AJ82">
        <f>INT(VLOOKUP($V82,映射表!$B:$C,2,FALSE)*VLOOKUP($U82,怪物属性偏向!$E:$I,5,FALSE)/100)</f>
        <v>6921</v>
      </c>
    </row>
    <row r="83" spans="1:36" x14ac:dyDescent="0.15">
      <c r="A83">
        <f t="shared" si="106"/>
        <v>3000039</v>
      </c>
      <c r="B83">
        <f t="shared" si="107"/>
        <v>3000081</v>
      </c>
      <c r="C83">
        <f t="shared" si="108"/>
        <v>3000081</v>
      </c>
      <c r="D83" t="str">
        <f t="shared" si="109"/>
        <v>3000039s2</v>
      </c>
      <c r="E83" t="str">
        <f t="shared" si="110"/>
        <v>3000081:39:1</v>
      </c>
      <c r="F83">
        <f t="shared" si="111"/>
        <v>81</v>
      </c>
      <c r="G83">
        <f t="shared" si="112"/>
        <v>3000081</v>
      </c>
      <c r="H83">
        <f t="shared" si="18"/>
        <v>81</v>
      </c>
      <c r="I83" t="str">
        <f>VLOOKUP(U83,怪物属性偏向!E:F,2,FALSE)</f>
        <v>甲虫精</v>
      </c>
      <c r="J83">
        <f t="shared" si="113"/>
        <v>39</v>
      </c>
      <c r="K83">
        <f t="shared" si="114"/>
        <v>1977</v>
      </c>
      <c r="L83">
        <f t="shared" si="115"/>
        <v>4709</v>
      </c>
      <c r="M83">
        <f t="shared" si="116"/>
        <v>3296</v>
      </c>
      <c r="N83">
        <f t="shared" si="117"/>
        <v>0</v>
      </c>
      <c r="O83">
        <f t="shared" si="118"/>
        <v>3000081</v>
      </c>
      <c r="P83" t="str">
        <f t="shared" si="119"/>
        <v>攻低血高</v>
      </c>
      <c r="S83">
        <v>39</v>
      </c>
      <c r="T83">
        <v>2</v>
      </c>
      <c r="U83" t="s">
        <v>135</v>
      </c>
      <c r="V83">
        <f>VLOOKUP(S83,映射表!T:U,2,FALSE)</f>
        <v>39</v>
      </c>
      <c r="W83">
        <v>1</v>
      </c>
      <c r="X83" s="5">
        <v>0.6</v>
      </c>
      <c r="Y83" s="5">
        <v>1</v>
      </c>
      <c r="Z83" s="5">
        <f t="shared" si="120"/>
        <v>0.27343840729987556</v>
      </c>
      <c r="AA83" s="5">
        <v>0</v>
      </c>
      <c r="AB83" s="5">
        <v>1</v>
      </c>
      <c r="AC83" s="10">
        <f>INT(VLOOKUP($V83,映射表!$B:$C,2,FALSE)*VLOOKUP($U83,怪物属性偏向!$E:$I,3,FALSE)/100*X83*$AB83)</f>
        <v>1977</v>
      </c>
      <c r="AD83" s="10">
        <f>INT(VLOOKUP($V83,映射表!$B:$C,2,FALSE)*VLOOKUP($U83,怪物属性偏向!$E:$I,4,FALSE)/100*Y83*$AB83)</f>
        <v>4709</v>
      </c>
      <c r="AE83" s="10">
        <f>INT(VLOOKUP($V83,映射表!$B:$C,2,FALSE)*VLOOKUP($U83,怪物属性偏向!$E:$I,5,FALSE)/100*Z83*AB83)</f>
        <v>3296</v>
      </c>
      <c r="AF83" s="10">
        <f>INT(VLOOKUP($V83,映射表!$B:$D,3,FALSE)*AA83)</f>
        <v>0</v>
      </c>
      <c r="AG83">
        <v>3.5</v>
      </c>
      <c r="AH83">
        <f>VLOOKUP(V83,映射表!B:C,2,FALSE)*0.25-AD83*0.05</f>
        <v>941.8</v>
      </c>
      <c r="AI83">
        <f t="shared" si="121"/>
        <v>3296.2999999999997</v>
      </c>
      <c r="AJ83">
        <f>INT(VLOOKUP($V83,映射表!$B:$C,2,FALSE)*VLOOKUP($U83,怪物属性偏向!$E:$I,5,FALSE)/100)</f>
        <v>12055</v>
      </c>
    </row>
    <row r="84" spans="1:36" x14ac:dyDescent="0.15">
      <c r="A84">
        <f t="shared" si="106"/>
        <v>3000040</v>
      </c>
      <c r="B84">
        <f t="shared" si="107"/>
        <v>3000083</v>
      </c>
      <c r="C84" t="str">
        <f t="shared" si="108"/>
        <v/>
      </c>
      <c r="D84" t="str">
        <f t="shared" si="109"/>
        <v>3000040s9</v>
      </c>
      <c r="E84" t="str">
        <f t="shared" si="110"/>
        <v>3000082:40:1</v>
      </c>
      <c r="F84">
        <f t="shared" si="111"/>
        <v>82</v>
      </c>
      <c r="G84">
        <f t="shared" si="112"/>
        <v>3000082</v>
      </c>
      <c r="H84">
        <f t="shared" si="18"/>
        <v>82</v>
      </c>
      <c r="I84" t="str">
        <f>VLOOKUP(U84,怪物属性偏向!E:F,2,FALSE)</f>
        <v>群体治疗怪</v>
      </c>
      <c r="J84">
        <f t="shared" si="113"/>
        <v>40</v>
      </c>
      <c r="K84">
        <f t="shared" si="114"/>
        <v>3085</v>
      </c>
      <c r="L84">
        <f t="shared" si="115"/>
        <v>5142</v>
      </c>
      <c r="M84">
        <f t="shared" si="116"/>
        <v>1028</v>
      </c>
      <c r="N84">
        <f t="shared" si="117"/>
        <v>0</v>
      </c>
      <c r="O84">
        <f t="shared" si="118"/>
        <v>3000082</v>
      </c>
      <c r="P84" t="str">
        <f t="shared" si="119"/>
        <v>群体治疗怪</v>
      </c>
      <c r="S84">
        <v>40</v>
      </c>
      <c r="T84">
        <v>9</v>
      </c>
      <c r="U84" t="s">
        <v>222</v>
      </c>
      <c r="V84">
        <f>VLOOKUP(S84,映射表!T:U,2,FALSE)</f>
        <v>40</v>
      </c>
      <c r="W84">
        <v>0</v>
      </c>
      <c r="X84" s="5">
        <v>0.6</v>
      </c>
      <c r="Y84" s="5">
        <v>1</v>
      </c>
      <c r="Z84" s="5">
        <f t="shared" si="120"/>
        <v>0.12500303877476601</v>
      </c>
      <c r="AA84" s="5">
        <v>0</v>
      </c>
      <c r="AB84" s="5">
        <v>1</v>
      </c>
      <c r="AC84" s="10">
        <f>INT(VLOOKUP($V84,映射表!$B:$C,2,FALSE)*VLOOKUP($U84,怪物属性偏向!$E:$I,3,FALSE)/100*X84*$AB84)</f>
        <v>3085</v>
      </c>
      <c r="AD84" s="10">
        <f>INT(VLOOKUP($V84,映射表!$B:$C,2,FALSE)*VLOOKUP($U84,怪物属性偏向!$E:$I,4,FALSE)/100*Y84*$AB84)</f>
        <v>5142</v>
      </c>
      <c r="AE84" s="10">
        <f>INT(VLOOKUP($V84,映射表!$B:$C,2,FALSE)*VLOOKUP($U84,怪物属性偏向!$E:$I,5,FALSE)/100*Z84*AB84)</f>
        <v>1028</v>
      </c>
      <c r="AF84" s="10">
        <f>INT(VLOOKUP($V84,映射表!$B:$D,3,FALSE)*AA84)</f>
        <v>0</v>
      </c>
      <c r="AG84">
        <v>1</v>
      </c>
      <c r="AH84">
        <f>VLOOKUP(V84,映射表!B:C,2,FALSE)*0.25-AD84*0.05</f>
        <v>1028.4000000000001</v>
      </c>
      <c r="AI84">
        <f t="shared" si="121"/>
        <v>1028.4000000000001</v>
      </c>
      <c r="AJ84">
        <f>INT(VLOOKUP($V84,映射表!$B:$C,2,FALSE)*VLOOKUP($U84,怪物属性偏向!$E:$I,5,FALSE)/100)</f>
        <v>8227</v>
      </c>
    </row>
    <row r="85" spans="1:36" x14ac:dyDescent="0.15">
      <c r="A85">
        <f t="shared" ref="A85:A135" si="122">3000000+S85</f>
        <v>3000041</v>
      </c>
      <c r="B85">
        <f t="shared" ref="B85:B135" si="123">IF(C85="",B86,C85)</f>
        <v>3000083</v>
      </c>
      <c r="C85">
        <f t="shared" ref="C85:C135" si="124">IF(W85=1,G85,IF(A85=A84,C84,""))</f>
        <v>3000083</v>
      </c>
      <c r="D85" t="str">
        <f t="shared" ref="D85:D135" si="125">A85&amp;"s"&amp;T85</f>
        <v>3000041s2</v>
      </c>
      <c r="E85" t="str">
        <f t="shared" ref="E85:E135" si="126">G85&amp;":"&amp;V85&amp;":"&amp;"1"</f>
        <v>3000083:41:1</v>
      </c>
      <c r="F85">
        <f t="shared" ref="F85:F135" si="127">H85</f>
        <v>83</v>
      </c>
      <c r="G85">
        <f t="shared" ref="G85:G135" si="128">3000000+F85</f>
        <v>3000083</v>
      </c>
      <c r="H85">
        <f t="shared" si="18"/>
        <v>83</v>
      </c>
      <c r="I85" t="str">
        <f>VLOOKUP(U85,怪物属性偏向!E:F,2,FALSE)</f>
        <v>甲虫精</v>
      </c>
      <c r="J85">
        <f t="shared" ref="J85:J135" si="129">V85</f>
        <v>41</v>
      </c>
      <c r="K85">
        <f t="shared" ref="K85:K135" si="130">AC85</f>
        <v>2464</v>
      </c>
      <c r="L85">
        <f t="shared" ref="L85:L135" si="131">AD85</f>
        <v>5869</v>
      </c>
      <c r="M85">
        <f t="shared" ref="M85:M135" si="132">AE85</f>
        <v>4108</v>
      </c>
      <c r="N85">
        <f t="shared" ref="N85:N135" si="133">AF85</f>
        <v>0</v>
      </c>
      <c r="O85">
        <f t="shared" ref="O85:O135" si="134">G85</f>
        <v>3000083</v>
      </c>
      <c r="P85" t="str">
        <f t="shared" ref="P85:P135" si="135">U85</f>
        <v>攻低血高</v>
      </c>
      <c r="S85">
        <v>41</v>
      </c>
      <c r="T85">
        <v>2</v>
      </c>
      <c r="U85" t="s">
        <v>135</v>
      </c>
      <c r="V85">
        <f>VLOOKUP(S85,映射表!T:U,2,FALSE)</f>
        <v>41</v>
      </c>
      <c r="W85">
        <v>1</v>
      </c>
      <c r="X85" s="5">
        <v>0.6</v>
      </c>
      <c r="Y85" s="5">
        <v>1</v>
      </c>
      <c r="Z85" s="5">
        <f t="shared" ref="Z85:Z144" si="136">AI85/AJ85</f>
        <v>0.27344914802981896</v>
      </c>
      <c r="AA85" s="5">
        <v>0</v>
      </c>
      <c r="AB85" s="5">
        <v>1</v>
      </c>
      <c r="AC85" s="10">
        <f>INT(VLOOKUP($V85,映射表!$B:$C,2,FALSE)*VLOOKUP($U85,怪物属性偏向!$E:$I,3,FALSE)/100*X85*$AB85)</f>
        <v>2464</v>
      </c>
      <c r="AD85" s="10">
        <f>INT(VLOOKUP($V85,映射表!$B:$C,2,FALSE)*VLOOKUP($U85,怪物属性偏向!$E:$I,4,FALSE)/100*Y85*$AB85)</f>
        <v>5869</v>
      </c>
      <c r="AE85" s="10">
        <f>INT(VLOOKUP($V85,映射表!$B:$C,2,FALSE)*VLOOKUP($U85,怪物属性偏向!$E:$I,5,FALSE)/100*Z85*AB85)</f>
        <v>4108</v>
      </c>
      <c r="AF85" s="10">
        <f>INT(VLOOKUP($V85,映射表!$B:$D,3,FALSE)*AA85)</f>
        <v>0</v>
      </c>
      <c r="AG85">
        <v>3.5</v>
      </c>
      <c r="AH85">
        <f>VLOOKUP(V85,映射表!B:C,2,FALSE)*0.25-AD85*0.05</f>
        <v>1173.8</v>
      </c>
      <c r="AI85">
        <f t="shared" ref="AI85:AI135" si="137">AH85*AG85</f>
        <v>4108.3</v>
      </c>
      <c r="AJ85">
        <f>INT(VLOOKUP($V85,映射表!$B:$C,2,FALSE)*VLOOKUP($U85,怪物属性偏向!$E:$I,5,FALSE)/100)</f>
        <v>15024</v>
      </c>
    </row>
    <row r="86" spans="1:36" x14ac:dyDescent="0.15">
      <c r="A86">
        <f t="shared" si="122"/>
        <v>3000042</v>
      </c>
      <c r="B86">
        <f t="shared" si="123"/>
        <v>3000085</v>
      </c>
      <c r="C86" t="str">
        <f t="shared" si="124"/>
        <v/>
      </c>
      <c r="D86" t="str">
        <f t="shared" si="125"/>
        <v>3000042s9</v>
      </c>
      <c r="E86" t="str">
        <f t="shared" si="126"/>
        <v>3000084:42:1</v>
      </c>
      <c r="F86">
        <f t="shared" si="127"/>
        <v>84</v>
      </c>
      <c r="G86">
        <f t="shared" si="128"/>
        <v>3000084</v>
      </c>
      <c r="H86">
        <f t="shared" si="18"/>
        <v>84</v>
      </c>
      <c r="I86" t="str">
        <f>VLOOKUP(U86,怪物属性偏向!E:F,2,FALSE)</f>
        <v>群体治疗怪</v>
      </c>
      <c r="J86">
        <f t="shared" si="129"/>
        <v>42</v>
      </c>
      <c r="K86">
        <f t="shared" si="130"/>
        <v>3982</v>
      </c>
      <c r="L86">
        <f t="shared" si="131"/>
        <v>6637</v>
      </c>
      <c r="M86">
        <f t="shared" si="132"/>
        <v>1327</v>
      </c>
      <c r="N86">
        <f t="shared" si="133"/>
        <v>0</v>
      </c>
      <c r="O86">
        <f t="shared" si="134"/>
        <v>3000084</v>
      </c>
      <c r="P86" t="str">
        <f t="shared" si="135"/>
        <v>群体治疗怪</v>
      </c>
      <c r="S86">
        <v>42</v>
      </c>
      <c r="T86">
        <v>9</v>
      </c>
      <c r="U86" t="s">
        <v>222</v>
      </c>
      <c r="V86">
        <f>VLOOKUP(S86,映射表!T:U,2,FALSE)</f>
        <v>42</v>
      </c>
      <c r="W86">
        <v>0</v>
      </c>
      <c r="X86" s="5">
        <v>0.6</v>
      </c>
      <c r="Y86" s="5">
        <v>1</v>
      </c>
      <c r="Z86" s="5">
        <f t="shared" si="136"/>
        <v>0.12500235427064696</v>
      </c>
      <c r="AA86" s="5">
        <v>0</v>
      </c>
      <c r="AB86" s="5">
        <v>1</v>
      </c>
      <c r="AC86" s="10">
        <f>INT(VLOOKUP($V86,映射表!$B:$C,2,FALSE)*VLOOKUP($U86,怪物属性偏向!$E:$I,3,FALSE)/100*X86*$AB86)</f>
        <v>3982</v>
      </c>
      <c r="AD86" s="10">
        <f>INT(VLOOKUP($V86,映射表!$B:$C,2,FALSE)*VLOOKUP($U86,怪物属性偏向!$E:$I,4,FALSE)/100*Y86*$AB86)</f>
        <v>6637</v>
      </c>
      <c r="AE86" s="10">
        <f>INT(VLOOKUP($V86,映射表!$B:$C,2,FALSE)*VLOOKUP($U86,怪物属性偏向!$E:$I,5,FALSE)/100*Z86*AB86)</f>
        <v>1327</v>
      </c>
      <c r="AF86" s="10">
        <f>INT(VLOOKUP($V86,映射表!$B:$D,3,FALSE)*AA86)</f>
        <v>0</v>
      </c>
      <c r="AG86">
        <v>1</v>
      </c>
      <c r="AH86">
        <f>VLOOKUP(V86,映射表!B:C,2,FALSE)*0.25-AD86*0.05</f>
        <v>1327.4</v>
      </c>
      <c r="AI86">
        <f t="shared" si="137"/>
        <v>1327.4</v>
      </c>
      <c r="AJ86">
        <f>INT(VLOOKUP($V86,映射表!$B:$C,2,FALSE)*VLOOKUP($U86,怪物属性偏向!$E:$I,5,FALSE)/100)</f>
        <v>10619</v>
      </c>
    </row>
    <row r="87" spans="1:36" x14ac:dyDescent="0.15">
      <c r="A87">
        <f t="shared" si="122"/>
        <v>3000043</v>
      </c>
      <c r="B87">
        <f t="shared" si="123"/>
        <v>3000085</v>
      </c>
      <c r="C87">
        <f t="shared" si="124"/>
        <v>3000085</v>
      </c>
      <c r="D87" t="str">
        <f t="shared" si="125"/>
        <v>3000043s2</v>
      </c>
      <c r="E87" t="str">
        <f t="shared" si="126"/>
        <v>3000085:43:1</v>
      </c>
      <c r="F87">
        <f t="shared" si="127"/>
        <v>85</v>
      </c>
      <c r="G87">
        <f t="shared" si="128"/>
        <v>3000085</v>
      </c>
      <c r="H87">
        <f t="shared" si="18"/>
        <v>85</v>
      </c>
      <c r="I87" t="str">
        <f>VLOOKUP(U87,怪物属性偏向!E:F,2,FALSE)</f>
        <v>甲虫精</v>
      </c>
      <c r="J87">
        <f t="shared" si="129"/>
        <v>43</v>
      </c>
      <c r="K87">
        <f t="shared" si="130"/>
        <v>3126</v>
      </c>
      <c r="L87">
        <f t="shared" si="131"/>
        <v>7445</v>
      </c>
      <c r="M87">
        <f t="shared" si="132"/>
        <v>5211</v>
      </c>
      <c r="N87">
        <f t="shared" si="133"/>
        <v>0</v>
      </c>
      <c r="O87">
        <f t="shared" si="134"/>
        <v>3000085</v>
      </c>
      <c r="P87" t="str">
        <f t="shared" si="135"/>
        <v>攻低血高</v>
      </c>
      <c r="S87">
        <v>43</v>
      </c>
      <c r="T87">
        <v>2</v>
      </c>
      <c r="U87" t="s">
        <v>135</v>
      </c>
      <c r="V87">
        <f>VLOOKUP(S87,映射表!T:U,2,FALSE)</f>
        <v>43</v>
      </c>
      <c r="W87">
        <v>1</v>
      </c>
      <c r="X87" s="5">
        <v>0.6</v>
      </c>
      <c r="Y87" s="5">
        <v>1</v>
      </c>
      <c r="Z87" s="5">
        <f t="shared" si="136"/>
        <v>0.27344036937929589</v>
      </c>
      <c r="AA87" s="5">
        <v>0</v>
      </c>
      <c r="AB87" s="5">
        <v>1</v>
      </c>
      <c r="AC87" s="10">
        <f>INT(VLOOKUP($V87,映射表!$B:$C,2,FALSE)*VLOOKUP($U87,怪物属性偏向!$E:$I,3,FALSE)/100*X87*$AB87)</f>
        <v>3126</v>
      </c>
      <c r="AD87" s="10">
        <f>INT(VLOOKUP($V87,映射表!$B:$C,2,FALSE)*VLOOKUP($U87,怪物属性偏向!$E:$I,4,FALSE)/100*Y87*$AB87)</f>
        <v>7445</v>
      </c>
      <c r="AE87" s="10">
        <f>INT(VLOOKUP($V87,映射表!$B:$C,2,FALSE)*VLOOKUP($U87,怪物属性偏向!$E:$I,5,FALSE)/100*Z87*AB87)</f>
        <v>5211</v>
      </c>
      <c r="AF87" s="10">
        <f>INT(VLOOKUP($V87,映射表!$B:$D,3,FALSE)*AA87)</f>
        <v>0</v>
      </c>
      <c r="AG87">
        <v>3.5</v>
      </c>
      <c r="AH87">
        <f>VLOOKUP(V87,映射表!B:C,2,FALSE)*0.25-AD87*0.05</f>
        <v>1489</v>
      </c>
      <c r="AI87">
        <f t="shared" si="137"/>
        <v>5211.5</v>
      </c>
      <c r="AJ87">
        <f>INT(VLOOKUP($V87,映射表!$B:$C,2,FALSE)*VLOOKUP($U87,怪物属性偏向!$E:$I,5,FALSE)/100)</f>
        <v>19059</v>
      </c>
    </row>
    <row r="88" spans="1:36" x14ac:dyDescent="0.15">
      <c r="A88">
        <f t="shared" si="122"/>
        <v>3000044</v>
      </c>
      <c r="B88">
        <f t="shared" si="123"/>
        <v>3000087</v>
      </c>
      <c r="C88" t="str">
        <f t="shared" si="124"/>
        <v/>
      </c>
      <c r="D88" t="str">
        <f t="shared" si="125"/>
        <v>3000044s9</v>
      </c>
      <c r="E88" t="str">
        <f t="shared" si="126"/>
        <v>3000086:44:1</v>
      </c>
      <c r="F88">
        <f t="shared" si="127"/>
        <v>86</v>
      </c>
      <c r="G88">
        <f t="shared" si="128"/>
        <v>3000086</v>
      </c>
      <c r="H88">
        <f t="shared" si="18"/>
        <v>86</v>
      </c>
      <c r="I88" t="str">
        <f>VLOOKUP(U88,怪物属性偏向!E:F,2,FALSE)</f>
        <v>群体治疗怪</v>
      </c>
      <c r="J88">
        <f t="shared" si="129"/>
        <v>44</v>
      </c>
      <c r="K88">
        <f t="shared" si="130"/>
        <v>4975</v>
      </c>
      <c r="L88">
        <f t="shared" si="131"/>
        <v>8293</v>
      </c>
      <c r="M88">
        <f t="shared" si="132"/>
        <v>1658</v>
      </c>
      <c r="N88">
        <f t="shared" si="133"/>
        <v>0</v>
      </c>
      <c r="O88">
        <f t="shared" si="134"/>
        <v>3000086</v>
      </c>
      <c r="P88" t="str">
        <f t="shared" si="135"/>
        <v>群体治疗怪</v>
      </c>
      <c r="S88">
        <v>44</v>
      </c>
      <c r="T88">
        <v>9</v>
      </c>
      <c r="U88" t="s">
        <v>222</v>
      </c>
      <c r="V88">
        <f>VLOOKUP(S88,映射表!T:U,2,FALSE)</f>
        <v>44</v>
      </c>
      <c r="W88">
        <v>0</v>
      </c>
      <c r="X88" s="5">
        <v>0.6</v>
      </c>
      <c r="Y88" s="5">
        <v>1</v>
      </c>
      <c r="Z88" s="5">
        <f t="shared" si="136"/>
        <v>0.1250075369309617</v>
      </c>
      <c r="AA88" s="5">
        <v>0</v>
      </c>
      <c r="AB88" s="5">
        <v>1</v>
      </c>
      <c r="AC88" s="10">
        <f>INT(VLOOKUP($V88,映射表!$B:$C,2,FALSE)*VLOOKUP($U88,怪物属性偏向!$E:$I,3,FALSE)/100*X88*$AB88)</f>
        <v>4975</v>
      </c>
      <c r="AD88" s="10">
        <f>INT(VLOOKUP($V88,映射表!$B:$C,2,FALSE)*VLOOKUP($U88,怪物属性偏向!$E:$I,4,FALSE)/100*Y88*$AB88)</f>
        <v>8293</v>
      </c>
      <c r="AE88" s="10">
        <f>INT(VLOOKUP($V88,映射表!$B:$C,2,FALSE)*VLOOKUP($U88,怪物属性偏向!$E:$I,5,FALSE)/100*Z88*AB88)</f>
        <v>1658</v>
      </c>
      <c r="AF88" s="10">
        <f>INT(VLOOKUP($V88,映射表!$B:$D,3,FALSE)*AA88)</f>
        <v>0</v>
      </c>
      <c r="AG88">
        <v>1</v>
      </c>
      <c r="AH88">
        <f>VLOOKUP(V88,映射表!B:C,2,FALSE)*0.25-AD88*0.05</f>
        <v>1658.6</v>
      </c>
      <c r="AI88">
        <f t="shared" si="137"/>
        <v>1658.6</v>
      </c>
      <c r="AJ88">
        <f>INT(VLOOKUP($V88,映射表!$B:$C,2,FALSE)*VLOOKUP($U88,怪物属性偏向!$E:$I,5,FALSE)/100)</f>
        <v>13268</v>
      </c>
    </row>
    <row r="89" spans="1:36" x14ac:dyDescent="0.15">
      <c r="A89">
        <f t="shared" si="122"/>
        <v>3000045</v>
      </c>
      <c r="B89">
        <f t="shared" si="123"/>
        <v>3000087</v>
      </c>
      <c r="C89">
        <f t="shared" si="124"/>
        <v>3000087</v>
      </c>
      <c r="D89" t="str">
        <f t="shared" si="125"/>
        <v>3000045s2</v>
      </c>
      <c r="E89" t="str">
        <f t="shared" si="126"/>
        <v>3000087:45:1</v>
      </c>
      <c r="F89">
        <f t="shared" si="127"/>
        <v>87</v>
      </c>
      <c r="G89">
        <f t="shared" si="128"/>
        <v>3000087</v>
      </c>
      <c r="H89">
        <f t="shared" si="18"/>
        <v>87</v>
      </c>
      <c r="I89" t="str">
        <f>VLOOKUP(U89,怪物属性偏向!E:F,2,FALSE)</f>
        <v>甲虫精</v>
      </c>
      <c r="J89">
        <f t="shared" si="129"/>
        <v>45</v>
      </c>
      <c r="K89">
        <f t="shared" si="130"/>
        <v>3792</v>
      </c>
      <c r="L89">
        <f t="shared" si="131"/>
        <v>9030</v>
      </c>
      <c r="M89">
        <f t="shared" si="132"/>
        <v>6321</v>
      </c>
      <c r="N89">
        <f t="shared" si="133"/>
        <v>0</v>
      </c>
      <c r="O89">
        <f t="shared" si="134"/>
        <v>3000087</v>
      </c>
      <c r="P89" t="str">
        <f t="shared" si="135"/>
        <v>攻低血高</v>
      </c>
      <c r="S89">
        <v>45</v>
      </c>
      <c r="T89">
        <v>2</v>
      </c>
      <c r="U89" t="s">
        <v>135</v>
      </c>
      <c r="V89">
        <f>VLOOKUP(S89,映射表!T:U,2,FALSE)</f>
        <v>45</v>
      </c>
      <c r="W89">
        <v>1</v>
      </c>
      <c r="X89" s="5">
        <v>0.6</v>
      </c>
      <c r="Y89" s="5">
        <v>1</v>
      </c>
      <c r="Z89" s="5">
        <f t="shared" si="136"/>
        <v>0.27344696314241218</v>
      </c>
      <c r="AA89" s="5">
        <v>0</v>
      </c>
      <c r="AB89" s="5">
        <v>1</v>
      </c>
      <c r="AC89" s="10">
        <f>INT(VLOOKUP($V89,映射表!$B:$C,2,FALSE)*VLOOKUP($U89,怪物属性偏向!$E:$I,3,FALSE)/100*X89*$AB89)</f>
        <v>3792</v>
      </c>
      <c r="AD89" s="10">
        <f>INT(VLOOKUP($V89,映射表!$B:$C,2,FALSE)*VLOOKUP($U89,怪物属性偏向!$E:$I,4,FALSE)/100*Y89*$AB89)</f>
        <v>9030</v>
      </c>
      <c r="AE89" s="10">
        <f>INT(VLOOKUP($V89,映射表!$B:$C,2,FALSE)*VLOOKUP($U89,怪物属性偏向!$E:$I,5,FALSE)/100*Z89*AB89)</f>
        <v>6321</v>
      </c>
      <c r="AF89" s="10">
        <f>INT(VLOOKUP($V89,映射表!$B:$D,3,FALSE)*AA89)</f>
        <v>0</v>
      </c>
      <c r="AG89">
        <v>3.5</v>
      </c>
      <c r="AH89">
        <f>VLOOKUP(V89,映射表!B:C,2,FALSE)*0.25-AD89*0.05</f>
        <v>1806</v>
      </c>
      <c r="AI89">
        <f t="shared" si="137"/>
        <v>6321</v>
      </c>
      <c r="AJ89">
        <f>INT(VLOOKUP($V89,映射表!$B:$C,2,FALSE)*VLOOKUP($U89,怪物属性偏向!$E:$I,5,FALSE)/100)</f>
        <v>23116</v>
      </c>
    </row>
    <row r="90" spans="1:36" x14ac:dyDescent="0.15">
      <c r="A90">
        <f t="shared" si="122"/>
        <v>3000046</v>
      </c>
      <c r="B90">
        <f t="shared" si="123"/>
        <v>3000089</v>
      </c>
      <c r="C90" t="str">
        <f t="shared" si="124"/>
        <v/>
      </c>
      <c r="D90" t="str">
        <f t="shared" si="125"/>
        <v>3000046s9</v>
      </c>
      <c r="E90" t="str">
        <f t="shared" si="126"/>
        <v>3000088:46:1</v>
      </c>
      <c r="F90">
        <f t="shared" si="127"/>
        <v>88</v>
      </c>
      <c r="G90">
        <f t="shared" si="128"/>
        <v>3000088</v>
      </c>
      <c r="H90">
        <f t="shared" si="18"/>
        <v>88</v>
      </c>
      <c r="I90" t="str">
        <f>VLOOKUP(U90,怪物属性偏向!E:F,2,FALSE)</f>
        <v>群体治疗怪</v>
      </c>
      <c r="J90">
        <f t="shared" si="129"/>
        <v>46</v>
      </c>
      <c r="K90">
        <f t="shared" si="130"/>
        <v>5871</v>
      </c>
      <c r="L90">
        <f t="shared" si="131"/>
        <v>9786</v>
      </c>
      <c r="M90">
        <f t="shared" si="132"/>
        <v>1957</v>
      </c>
      <c r="N90">
        <f t="shared" si="133"/>
        <v>0</v>
      </c>
      <c r="O90">
        <f t="shared" si="134"/>
        <v>3000088</v>
      </c>
      <c r="P90" t="str">
        <f t="shared" si="135"/>
        <v>群体治疗怪</v>
      </c>
      <c r="S90">
        <v>46</v>
      </c>
      <c r="T90">
        <v>9</v>
      </c>
      <c r="U90" t="s">
        <v>222</v>
      </c>
      <c r="V90">
        <f>VLOOKUP(S90,映射表!T:U,2,FALSE)</f>
        <v>46</v>
      </c>
      <c r="W90">
        <v>0</v>
      </c>
      <c r="X90" s="5">
        <v>0.6</v>
      </c>
      <c r="Y90" s="5">
        <v>1</v>
      </c>
      <c r="Z90" s="5">
        <f t="shared" si="136"/>
        <v>0.12500479018969152</v>
      </c>
      <c r="AA90" s="5">
        <v>0</v>
      </c>
      <c r="AB90" s="5">
        <v>1</v>
      </c>
      <c r="AC90" s="10">
        <f>INT(VLOOKUP($V90,映射表!$B:$C,2,FALSE)*VLOOKUP($U90,怪物属性偏向!$E:$I,3,FALSE)/100*X90*$AB90)</f>
        <v>5871</v>
      </c>
      <c r="AD90" s="10">
        <f>INT(VLOOKUP($V90,映射表!$B:$C,2,FALSE)*VLOOKUP($U90,怪物属性偏向!$E:$I,4,FALSE)/100*Y90*$AB90)</f>
        <v>9786</v>
      </c>
      <c r="AE90" s="10">
        <f>INT(VLOOKUP($V90,映射表!$B:$C,2,FALSE)*VLOOKUP($U90,怪物属性偏向!$E:$I,5,FALSE)/100*Z90*AB90)</f>
        <v>1957</v>
      </c>
      <c r="AF90" s="10">
        <f>INT(VLOOKUP($V90,映射表!$B:$D,3,FALSE)*AA90)</f>
        <v>0</v>
      </c>
      <c r="AG90">
        <v>1</v>
      </c>
      <c r="AH90">
        <f>VLOOKUP(V90,映射表!B:C,2,FALSE)*0.25-AD90*0.05</f>
        <v>1957.2</v>
      </c>
      <c r="AI90">
        <f t="shared" si="137"/>
        <v>1957.2</v>
      </c>
      <c r="AJ90">
        <f>INT(VLOOKUP($V90,映射表!$B:$C,2,FALSE)*VLOOKUP($U90,怪物属性偏向!$E:$I,5,FALSE)/100)</f>
        <v>15657</v>
      </c>
    </row>
    <row r="91" spans="1:36" x14ac:dyDescent="0.15">
      <c r="A91">
        <f t="shared" si="122"/>
        <v>3000047</v>
      </c>
      <c r="B91">
        <f t="shared" si="123"/>
        <v>3000089</v>
      </c>
      <c r="C91">
        <f t="shared" si="124"/>
        <v>3000089</v>
      </c>
      <c r="D91" t="str">
        <f t="shared" si="125"/>
        <v>3000047s2</v>
      </c>
      <c r="E91" t="str">
        <f t="shared" si="126"/>
        <v>3000089:47:1</v>
      </c>
      <c r="F91">
        <f t="shared" si="127"/>
        <v>89</v>
      </c>
      <c r="G91">
        <f t="shared" si="128"/>
        <v>3000089</v>
      </c>
      <c r="H91">
        <f t="shared" si="18"/>
        <v>89</v>
      </c>
      <c r="I91" t="str">
        <f>VLOOKUP(U91,怪物属性偏向!E:F,2,FALSE)</f>
        <v>甲虫精</v>
      </c>
      <c r="J91">
        <f t="shared" si="129"/>
        <v>47</v>
      </c>
      <c r="K91">
        <f t="shared" si="130"/>
        <v>4435</v>
      </c>
      <c r="L91">
        <f t="shared" si="131"/>
        <v>10561</v>
      </c>
      <c r="M91">
        <f t="shared" si="132"/>
        <v>7392</v>
      </c>
      <c r="N91">
        <f t="shared" si="133"/>
        <v>0</v>
      </c>
      <c r="O91">
        <f t="shared" si="134"/>
        <v>3000089</v>
      </c>
      <c r="P91" t="str">
        <f t="shared" si="135"/>
        <v>攻低血高</v>
      </c>
      <c r="S91">
        <v>47</v>
      </c>
      <c r="T91">
        <v>2</v>
      </c>
      <c r="U91" t="s">
        <v>135</v>
      </c>
      <c r="V91">
        <f>VLOOKUP(S91,映射表!T:U,2,FALSE)</f>
        <v>47</v>
      </c>
      <c r="W91">
        <v>1</v>
      </c>
      <c r="X91" s="5">
        <v>0.6</v>
      </c>
      <c r="Y91" s="5">
        <v>1</v>
      </c>
      <c r="Z91" s="5">
        <f t="shared" si="136"/>
        <v>0.27343911821275335</v>
      </c>
      <c r="AA91" s="5">
        <v>0</v>
      </c>
      <c r="AB91" s="5">
        <v>1</v>
      </c>
      <c r="AC91" s="10">
        <f>INT(VLOOKUP($V91,映射表!$B:$C,2,FALSE)*VLOOKUP($U91,怪物属性偏向!$E:$I,3,FALSE)/100*X91*$AB91)</f>
        <v>4435</v>
      </c>
      <c r="AD91" s="10">
        <f>INT(VLOOKUP($V91,映射表!$B:$C,2,FALSE)*VLOOKUP($U91,怪物属性偏向!$E:$I,4,FALSE)/100*Y91*$AB91)</f>
        <v>10561</v>
      </c>
      <c r="AE91" s="10">
        <f>INT(VLOOKUP($V91,映射表!$B:$C,2,FALSE)*VLOOKUP($U91,怪物属性偏向!$E:$I,5,FALSE)/100*Z91*AB91)</f>
        <v>7392</v>
      </c>
      <c r="AF91" s="10">
        <f>INT(VLOOKUP($V91,映射表!$B:$D,3,FALSE)*AA91)</f>
        <v>0</v>
      </c>
      <c r="AG91">
        <v>3.5</v>
      </c>
      <c r="AH91">
        <f>VLOOKUP(V91,映射表!B:C,2,FALSE)*0.25-AD91*0.05</f>
        <v>2112.1999999999998</v>
      </c>
      <c r="AI91">
        <f t="shared" si="137"/>
        <v>7392.6999999999989</v>
      </c>
      <c r="AJ91">
        <f>INT(VLOOKUP($V91,映射表!$B:$C,2,FALSE)*VLOOKUP($U91,怪物属性偏向!$E:$I,5,FALSE)/100)</f>
        <v>27036</v>
      </c>
    </row>
    <row r="92" spans="1:36" x14ac:dyDescent="0.15">
      <c r="A92">
        <f t="shared" si="122"/>
        <v>3000048</v>
      </c>
      <c r="B92">
        <f t="shared" si="123"/>
        <v>3000091</v>
      </c>
      <c r="C92" t="str">
        <f t="shared" si="124"/>
        <v/>
      </c>
      <c r="D92" t="str">
        <f t="shared" si="125"/>
        <v>3000048s9</v>
      </c>
      <c r="E92" t="str">
        <f t="shared" si="126"/>
        <v>3000090:48:1</v>
      </c>
      <c r="F92">
        <f t="shared" si="127"/>
        <v>90</v>
      </c>
      <c r="G92">
        <f t="shared" si="128"/>
        <v>3000090</v>
      </c>
      <c r="H92">
        <f t="shared" si="18"/>
        <v>90</v>
      </c>
      <c r="I92" t="str">
        <f>VLOOKUP(U92,怪物属性偏向!E:F,2,FALSE)</f>
        <v>群体治疗怪</v>
      </c>
      <c r="J92">
        <f t="shared" si="129"/>
        <v>48</v>
      </c>
      <c r="K92">
        <f t="shared" si="130"/>
        <v>6813</v>
      </c>
      <c r="L92">
        <f t="shared" si="131"/>
        <v>11355</v>
      </c>
      <c r="M92">
        <f t="shared" si="132"/>
        <v>2271</v>
      </c>
      <c r="N92">
        <f t="shared" si="133"/>
        <v>0</v>
      </c>
      <c r="O92">
        <f t="shared" si="134"/>
        <v>3000090</v>
      </c>
      <c r="P92" t="str">
        <f t="shared" si="135"/>
        <v>群体治疗怪</v>
      </c>
      <c r="S92">
        <v>48</v>
      </c>
      <c r="T92">
        <v>9</v>
      </c>
      <c r="U92" t="s">
        <v>222</v>
      </c>
      <c r="V92">
        <f>VLOOKUP(S92,映射表!T:U,2,FALSE)</f>
        <v>48</v>
      </c>
      <c r="W92">
        <v>0</v>
      </c>
      <c r="X92" s="5">
        <v>0.6</v>
      </c>
      <c r="Y92" s="5">
        <v>1</v>
      </c>
      <c r="Z92" s="5">
        <f t="shared" si="136"/>
        <v>0.125</v>
      </c>
      <c r="AA92" s="5">
        <v>0</v>
      </c>
      <c r="AB92" s="5">
        <v>1</v>
      </c>
      <c r="AC92" s="10">
        <f>INT(VLOOKUP($V92,映射表!$B:$C,2,FALSE)*VLOOKUP($U92,怪物属性偏向!$E:$I,3,FALSE)/100*X92*$AB92)</f>
        <v>6813</v>
      </c>
      <c r="AD92" s="10">
        <f>INT(VLOOKUP($V92,映射表!$B:$C,2,FALSE)*VLOOKUP($U92,怪物属性偏向!$E:$I,4,FALSE)/100*Y92*$AB92)</f>
        <v>11355</v>
      </c>
      <c r="AE92" s="10">
        <f>INT(VLOOKUP($V92,映射表!$B:$C,2,FALSE)*VLOOKUP($U92,怪物属性偏向!$E:$I,5,FALSE)/100*Z92*AB92)</f>
        <v>2271</v>
      </c>
      <c r="AF92" s="10">
        <f>INT(VLOOKUP($V92,映射表!$B:$D,3,FALSE)*AA92)</f>
        <v>0</v>
      </c>
      <c r="AG92">
        <v>1</v>
      </c>
      <c r="AH92">
        <f>VLOOKUP(V92,映射表!B:C,2,FALSE)*0.25-AD92*0.05</f>
        <v>2271</v>
      </c>
      <c r="AI92">
        <f t="shared" si="137"/>
        <v>2271</v>
      </c>
      <c r="AJ92">
        <f>INT(VLOOKUP($V92,映射表!$B:$C,2,FALSE)*VLOOKUP($U92,怪物属性偏向!$E:$I,5,FALSE)/100)</f>
        <v>18168</v>
      </c>
    </row>
    <row r="93" spans="1:36" x14ac:dyDescent="0.15">
      <c r="A93">
        <f t="shared" si="122"/>
        <v>3000049</v>
      </c>
      <c r="B93">
        <f t="shared" si="123"/>
        <v>3000091</v>
      </c>
      <c r="C93">
        <f t="shared" si="124"/>
        <v>3000091</v>
      </c>
      <c r="D93" t="str">
        <f t="shared" si="125"/>
        <v>3000049s2</v>
      </c>
      <c r="E93" t="str">
        <f t="shared" si="126"/>
        <v>3000091:49:1</v>
      </c>
      <c r="F93">
        <f t="shared" si="127"/>
        <v>91</v>
      </c>
      <c r="G93">
        <f t="shared" si="128"/>
        <v>3000091</v>
      </c>
      <c r="H93">
        <f t="shared" si="18"/>
        <v>91</v>
      </c>
      <c r="I93" t="str">
        <f>VLOOKUP(U93,怪物属性偏向!E:F,2,FALSE)</f>
        <v>甲虫精</v>
      </c>
      <c r="J93">
        <f t="shared" si="129"/>
        <v>49</v>
      </c>
      <c r="K93">
        <f t="shared" si="130"/>
        <v>5110</v>
      </c>
      <c r="L93">
        <f t="shared" si="131"/>
        <v>12169</v>
      </c>
      <c r="M93">
        <f t="shared" si="132"/>
        <v>8518</v>
      </c>
      <c r="N93">
        <f t="shared" si="133"/>
        <v>0</v>
      </c>
      <c r="O93">
        <f t="shared" si="134"/>
        <v>3000091</v>
      </c>
      <c r="P93" t="str">
        <f t="shared" si="135"/>
        <v>攻低血高</v>
      </c>
      <c r="S93">
        <v>49</v>
      </c>
      <c r="T93">
        <v>2</v>
      </c>
      <c r="U93" t="s">
        <v>135</v>
      </c>
      <c r="V93">
        <f>VLOOKUP(S93,映射表!T:U,2,FALSE)</f>
        <v>49</v>
      </c>
      <c r="W93">
        <v>1</v>
      </c>
      <c r="X93" s="5">
        <v>0.6</v>
      </c>
      <c r="Y93" s="5">
        <v>1</v>
      </c>
      <c r="Z93" s="5">
        <f t="shared" si="136"/>
        <v>0.27344311761684648</v>
      </c>
      <c r="AA93" s="5">
        <v>0</v>
      </c>
      <c r="AB93" s="5">
        <v>1</v>
      </c>
      <c r="AC93" s="10">
        <f>INT(VLOOKUP($V93,映射表!$B:$C,2,FALSE)*VLOOKUP($U93,怪物属性偏向!$E:$I,3,FALSE)/100*X93*$AB93)</f>
        <v>5110</v>
      </c>
      <c r="AD93" s="10">
        <f>INT(VLOOKUP($V93,映射表!$B:$C,2,FALSE)*VLOOKUP($U93,怪物属性偏向!$E:$I,4,FALSE)/100*Y93*$AB93)</f>
        <v>12169</v>
      </c>
      <c r="AE93" s="10">
        <f>INT(VLOOKUP($V93,映射表!$B:$C,2,FALSE)*VLOOKUP($U93,怪物属性偏向!$E:$I,5,FALSE)/100*Z93*AB93)</f>
        <v>8518</v>
      </c>
      <c r="AF93" s="10">
        <f>INT(VLOOKUP($V93,映射表!$B:$D,3,FALSE)*AA93)</f>
        <v>0</v>
      </c>
      <c r="AG93">
        <v>3.5</v>
      </c>
      <c r="AH93">
        <f>VLOOKUP(V93,映射表!B:C,2,FALSE)*0.25-AD93*0.05</f>
        <v>2433.8000000000002</v>
      </c>
      <c r="AI93">
        <f t="shared" si="137"/>
        <v>8518.3000000000011</v>
      </c>
      <c r="AJ93">
        <f>INT(VLOOKUP($V93,映射表!$B:$C,2,FALSE)*VLOOKUP($U93,怪物属性偏向!$E:$I,5,FALSE)/100)</f>
        <v>31152</v>
      </c>
    </row>
    <row r="94" spans="1:36" x14ac:dyDescent="0.15">
      <c r="A94">
        <f t="shared" si="122"/>
        <v>3000050</v>
      </c>
      <c r="B94">
        <f t="shared" si="123"/>
        <v>3000093</v>
      </c>
      <c r="C94" t="str">
        <f t="shared" si="124"/>
        <v/>
      </c>
      <c r="D94" t="str">
        <f t="shared" si="125"/>
        <v>3000050s9</v>
      </c>
      <c r="E94" t="str">
        <f t="shared" si="126"/>
        <v>3000092:50:1</v>
      </c>
      <c r="F94">
        <f t="shared" si="127"/>
        <v>92</v>
      </c>
      <c r="G94">
        <f t="shared" si="128"/>
        <v>3000092</v>
      </c>
      <c r="H94">
        <f t="shared" si="18"/>
        <v>92</v>
      </c>
      <c r="I94" t="str">
        <f>VLOOKUP(U94,怪物属性偏向!E:F,2,FALSE)</f>
        <v>群体治疗怪</v>
      </c>
      <c r="J94">
        <f t="shared" si="129"/>
        <v>50</v>
      </c>
      <c r="K94">
        <f t="shared" si="130"/>
        <v>7686</v>
      </c>
      <c r="L94">
        <f t="shared" si="131"/>
        <v>12810</v>
      </c>
      <c r="M94">
        <f t="shared" si="132"/>
        <v>2562</v>
      </c>
      <c r="N94">
        <f t="shared" si="133"/>
        <v>0</v>
      </c>
      <c r="O94">
        <f t="shared" si="134"/>
        <v>3000092</v>
      </c>
      <c r="P94" t="str">
        <f t="shared" si="135"/>
        <v>群体治疗怪</v>
      </c>
      <c r="S94">
        <v>50</v>
      </c>
      <c r="T94">
        <v>9</v>
      </c>
      <c r="U94" t="s">
        <v>222</v>
      </c>
      <c r="V94">
        <f>VLOOKUP(S94,映射表!T:U,2,FALSE)</f>
        <v>50</v>
      </c>
      <c r="W94">
        <v>0</v>
      </c>
      <c r="X94" s="5">
        <v>0.6</v>
      </c>
      <c r="Y94" s="5">
        <v>1</v>
      </c>
      <c r="Z94" s="5">
        <f t="shared" si="136"/>
        <v>0.125</v>
      </c>
      <c r="AA94" s="5">
        <v>0</v>
      </c>
      <c r="AB94" s="5">
        <v>1</v>
      </c>
      <c r="AC94" s="10">
        <f>INT(VLOOKUP($V94,映射表!$B:$C,2,FALSE)*VLOOKUP($U94,怪物属性偏向!$E:$I,3,FALSE)/100*X94*$AB94)</f>
        <v>7686</v>
      </c>
      <c r="AD94" s="10">
        <f>INT(VLOOKUP($V94,映射表!$B:$C,2,FALSE)*VLOOKUP($U94,怪物属性偏向!$E:$I,4,FALSE)/100*Y94*$AB94)</f>
        <v>12810</v>
      </c>
      <c r="AE94" s="10">
        <f>INT(VLOOKUP($V94,映射表!$B:$C,2,FALSE)*VLOOKUP($U94,怪物属性偏向!$E:$I,5,FALSE)/100*Z94*AB94)</f>
        <v>2562</v>
      </c>
      <c r="AF94" s="10">
        <f>INT(VLOOKUP($V94,映射表!$B:$D,3,FALSE)*AA94)</f>
        <v>0</v>
      </c>
      <c r="AG94">
        <v>1</v>
      </c>
      <c r="AH94">
        <f>VLOOKUP(V94,映射表!B:C,2,FALSE)*0.25-AD94*0.05</f>
        <v>2562</v>
      </c>
      <c r="AI94">
        <f t="shared" si="137"/>
        <v>2562</v>
      </c>
      <c r="AJ94">
        <f>INT(VLOOKUP($V94,映射表!$B:$C,2,FALSE)*VLOOKUP($U94,怪物属性偏向!$E:$I,5,FALSE)/100)</f>
        <v>20496</v>
      </c>
    </row>
    <row r="95" spans="1:36" x14ac:dyDescent="0.15">
      <c r="A95">
        <f t="shared" si="122"/>
        <v>3000051</v>
      </c>
      <c r="B95">
        <f t="shared" si="123"/>
        <v>3000093</v>
      </c>
      <c r="C95">
        <f t="shared" si="124"/>
        <v>3000093</v>
      </c>
      <c r="D95" t="str">
        <f t="shared" si="125"/>
        <v>3000051s2</v>
      </c>
      <c r="E95" t="str">
        <f t="shared" si="126"/>
        <v>3000093:51:1</v>
      </c>
      <c r="F95">
        <f t="shared" si="127"/>
        <v>93</v>
      </c>
      <c r="G95">
        <f t="shared" si="128"/>
        <v>3000093</v>
      </c>
      <c r="H95">
        <f t="shared" si="18"/>
        <v>93</v>
      </c>
      <c r="I95" t="str">
        <f>VLOOKUP(U95,怪物属性偏向!E:F,2,FALSE)</f>
        <v>甲虫精</v>
      </c>
      <c r="J95">
        <f t="shared" si="129"/>
        <v>51</v>
      </c>
      <c r="K95">
        <f t="shared" si="130"/>
        <v>5918</v>
      </c>
      <c r="L95">
        <f t="shared" si="131"/>
        <v>14092</v>
      </c>
      <c r="M95">
        <f t="shared" si="132"/>
        <v>9864</v>
      </c>
      <c r="N95">
        <f t="shared" si="133"/>
        <v>0</v>
      </c>
      <c r="O95">
        <f t="shared" si="134"/>
        <v>3000093</v>
      </c>
      <c r="P95" t="str">
        <f t="shared" si="135"/>
        <v>攻低血高</v>
      </c>
      <c r="S95">
        <v>51</v>
      </c>
      <c r="T95">
        <v>2</v>
      </c>
      <c r="U95" t="s">
        <v>135</v>
      </c>
      <c r="V95">
        <f>VLOOKUP(S95,映射表!T:U,2,FALSE)</f>
        <v>51</v>
      </c>
      <c r="W95">
        <v>1</v>
      </c>
      <c r="X95" s="5">
        <v>0.6</v>
      </c>
      <c r="Y95" s="5">
        <v>1</v>
      </c>
      <c r="Z95" s="5">
        <f t="shared" si="136"/>
        <v>0.27344144144144145</v>
      </c>
      <c r="AA95" s="5">
        <v>0</v>
      </c>
      <c r="AB95" s="5">
        <v>1</v>
      </c>
      <c r="AC95" s="10">
        <f>INT(VLOOKUP($V95,映射表!$B:$C,2,FALSE)*VLOOKUP($U95,怪物属性偏向!$E:$I,3,FALSE)/100*X95*$AB95)</f>
        <v>5918</v>
      </c>
      <c r="AD95" s="10">
        <f>INT(VLOOKUP($V95,映射表!$B:$C,2,FALSE)*VLOOKUP($U95,怪物属性偏向!$E:$I,4,FALSE)/100*Y95*$AB95)</f>
        <v>14092</v>
      </c>
      <c r="AE95" s="10">
        <f>INT(VLOOKUP($V95,映射表!$B:$C,2,FALSE)*VLOOKUP($U95,怪物属性偏向!$E:$I,5,FALSE)/100*Z95*AB95)</f>
        <v>9864</v>
      </c>
      <c r="AF95" s="10">
        <f>INT(VLOOKUP($V95,映射表!$B:$D,3,FALSE)*AA95)</f>
        <v>0</v>
      </c>
      <c r="AG95">
        <v>3.5</v>
      </c>
      <c r="AH95">
        <f>VLOOKUP(V95,映射表!B:C,2,FALSE)*0.25-AD95*0.05</f>
        <v>2818.4</v>
      </c>
      <c r="AI95">
        <f t="shared" si="137"/>
        <v>9864.4</v>
      </c>
      <c r="AJ95">
        <f>INT(VLOOKUP($V95,映射表!$B:$C,2,FALSE)*VLOOKUP($U95,怪物属性偏向!$E:$I,5,FALSE)/100)</f>
        <v>36075</v>
      </c>
    </row>
    <row r="96" spans="1:36" x14ac:dyDescent="0.15">
      <c r="A96">
        <f t="shared" si="122"/>
        <v>3000052</v>
      </c>
      <c r="B96">
        <f t="shared" si="123"/>
        <v>3000095</v>
      </c>
      <c r="C96" t="str">
        <f t="shared" si="124"/>
        <v/>
      </c>
      <c r="D96" t="str">
        <f t="shared" si="125"/>
        <v>3000052s9</v>
      </c>
      <c r="E96" t="str">
        <f t="shared" si="126"/>
        <v>3000094:52:1</v>
      </c>
      <c r="F96">
        <f t="shared" si="127"/>
        <v>94</v>
      </c>
      <c r="G96">
        <f t="shared" si="128"/>
        <v>3000094</v>
      </c>
      <c r="H96">
        <f t="shared" ref="H96:H144" si="138">H95+1</f>
        <v>94</v>
      </c>
      <c r="I96" t="str">
        <f>VLOOKUP(U96,怪物属性偏向!E:F,2,FALSE)</f>
        <v>群体治疗怪</v>
      </c>
      <c r="J96">
        <f t="shared" si="129"/>
        <v>52</v>
      </c>
      <c r="K96">
        <f t="shared" si="130"/>
        <v>9224</v>
      </c>
      <c r="L96">
        <f t="shared" si="131"/>
        <v>15374</v>
      </c>
      <c r="M96">
        <f t="shared" si="132"/>
        <v>3074</v>
      </c>
      <c r="N96">
        <f t="shared" si="133"/>
        <v>0</v>
      </c>
      <c r="O96">
        <f t="shared" si="134"/>
        <v>3000094</v>
      </c>
      <c r="P96" t="str">
        <f t="shared" si="135"/>
        <v>群体治疗怪</v>
      </c>
      <c r="S96">
        <v>52</v>
      </c>
      <c r="T96">
        <v>9</v>
      </c>
      <c r="U96" t="s">
        <v>222</v>
      </c>
      <c r="V96">
        <f>VLOOKUP(S96,映射表!T:U,2,FALSE)</f>
        <v>52</v>
      </c>
      <c r="W96">
        <v>0</v>
      </c>
      <c r="X96" s="5">
        <v>0.6</v>
      </c>
      <c r="Y96" s="5">
        <v>1</v>
      </c>
      <c r="Z96" s="5">
        <f t="shared" si="136"/>
        <v>0.12500203268558421</v>
      </c>
      <c r="AA96" s="5">
        <v>0</v>
      </c>
      <c r="AB96" s="5">
        <v>1</v>
      </c>
      <c r="AC96" s="10">
        <f>INT(VLOOKUP($V96,映射表!$B:$C,2,FALSE)*VLOOKUP($U96,怪物属性偏向!$E:$I,3,FALSE)/100*X96*$AB96)</f>
        <v>9224</v>
      </c>
      <c r="AD96" s="10">
        <f>INT(VLOOKUP($V96,映射表!$B:$C,2,FALSE)*VLOOKUP($U96,怪物属性偏向!$E:$I,4,FALSE)/100*Y96*$AB96)</f>
        <v>15374</v>
      </c>
      <c r="AE96" s="10">
        <f>INT(VLOOKUP($V96,映射表!$B:$C,2,FALSE)*VLOOKUP($U96,怪物属性偏向!$E:$I,5,FALSE)/100*Z96*AB96)</f>
        <v>3074</v>
      </c>
      <c r="AF96" s="10">
        <f>INT(VLOOKUP($V96,映射表!$B:$D,3,FALSE)*AA96)</f>
        <v>0</v>
      </c>
      <c r="AG96">
        <v>1</v>
      </c>
      <c r="AH96">
        <f>VLOOKUP(V96,映射表!B:C,2,FALSE)*0.25-AD96*0.05</f>
        <v>3074.8</v>
      </c>
      <c r="AI96">
        <f t="shared" si="137"/>
        <v>3074.8</v>
      </c>
      <c r="AJ96">
        <f>INT(VLOOKUP($V96,映射表!$B:$C,2,FALSE)*VLOOKUP($U96,怪物属性偏向!$E:$I,5,FALSE)/100)</f>
        <v>24598</v>
      </c>
    </row>
    <row r="97" spans="1:36" x14ac:dyDescent="0.15">
      <c r="A97">
        <f t="shared" si="122"/>
        <v>3000053</v>
      </c>
      <c r="B97">
        <f t="shared" si="123"/>
        <v>3000095</v>
      </c>
      <c r="C97">
        <f t="shared" si="124"/>
        <v>3000095</v>
      </c>
      <c r="D97" t="str">
        <f t="shared" si="125"/>
        <v>3000053s2</v>
      </c>
      <c r="E97" t="str">
        <f t="shared" si="126"/>
        <v>3000095:53:1</v>
      </c>
      <c r="F97">
        <f t="shared" si="127"/>
        <v>95</v>
      </c>
      <c r="G97">
        <f t="shared" si="128"/>
        <v>3000095</v>
      </c>
      <c r="H97">
        <f t="shared" si="138"/>
        <v>95</v>
      </c>
      <c r="I97" t="str">
        <f>VLOOKUP(U97,怪物属性偏向!E:F,2,FALSE)</f>
        <v>甲虫精</v>
      </c>
      <c r="J97">
        <f t="shared" si="129"/>
        <v>53</v>
      </c>
      <c r="K97">
        <f t="shared" si="130"/>
        <v>6995</v>
      </c>
      <c r="L97">
        <f t="shared" si="131"/>
        <v>16656</v>
      </c>
      <c r="M97">
        <f t="shared" si="132"/>
        <v>11659</v>
      </c>
      <c r="N97">
        <f t="shared" si="133"/>
        <v>0</v>
      </c>
      <c r="O97">
        <f t="shared" si="134"/>
        <v>3000095</v>
      </c>
      <c r="P97" t="str">
        <f t="shared" si="135"/>
        <v>攻低血高</v>
      </c>
      <c r="S97">
        <v>53</v>
      </c>
      <c r="T97">
        <v>2</v>
      </c>
      <c r="U97" t="s">
        <v>135</v>
      </c>
      <c r="V97">
        <f>VLOOKUP(S97,映射表!T:U,2,FALSE)</f>
        <v>53</v>
      </c>
      <c r="W97">
        <v>1</v>
      </c>
      <c r="X97" s="5">
        <v>0.6</v>
      </c>
      <c r="Y97" s="5">
        <v>1</v>
      </c>
      <c r="Z97" s="5">
        <f t="shared" si="136"/>
        <v>0.27343980862590583</v>
      </c>
      <c r="AA97" s="5">
        <v>0</v>
      </c>
      <c r="AB97" s="5">
        <v>1</v>
      </c>
      <c r="AC97" s="10">
        <f>INT(VLOOKUP($V97,映射表!$B:$C,2,FALSE)*VLOOKUP($U97,怪物属性偏向!$E:$I,3,FALSE)/100*X97*$AB97)</f>
        <v>6995</v>
      </c>
      <c r="AD97" s="10">
        <f>INT(VLOOKUP($V97,映射表!$B:$C,2,FALSE)*VLOOKUP($U97,怪物属性偏向!$E:$I,4,FALSE)/100*Y97*$AB97)</f>
        <v>16656</v>
      </c>
      <c r="AE97" s="10">
        <f>INT(VLOOKUP($V97,映射表!$B:$C,2,FALSE)*VLOOKUP($U97,怪物属性偏向!$E:$I,5,FALSE)/100*Z97*AB97)</f>
        <v>11659</v>
      </c>
      <c r="AF97" s="10">
        <f>INT(VLOOKUP($V97,映射表!$B:$D,3,FALSE)*AA97)</f>
        <v>0</v>
      </c>
      <c r="AG97">
        <v>3.5</v>
      </c>
      <c r="AH97">
        <f>VLOOKUP(V97,映射表!B:C,2,FALSE)*0.25-AD97*0.05</f>
        <v>3331.2</v>
      </c>
      <c r="AI97">
        <f t="shared" si="137"/>
        <v>11659.199999999999</v>
      </c>
      <c r="AJ97">
        <f>INT(VLOOKUP($V97,映射表!$B:$C,2,FALSE)*VLOOKUP($U97,怪物属性偏向!$E:$I,5,FALSE)/100)</f>
        <v>42639</v>
      </c>
    </row>
    <row r="98" spans="1:36" x14ac:dyDescent="0.15">
      <c r="A98">
        <f t="shared" si="122"/>
        <v>3000054</v>
      </c>
      <c r="B98">
        <f t="shared" si="123"/>
        <v>3000097</v>
      </c>
      <c r="C98" t="str">
        <f t="shared" si="124"/>
        <v/>
      </c>
      <c r="D98" t="str">
        <f t="shared" si="125"/>
        <v>3000054s9</v>
      </c>
      <c r="E98" t="str">
        <f t="shared" si="126"/>
        <v>3000096:54:1</v>
      </c>
      <c r="F98">
        <f t="shared" si="127"/>
        <v>96</v>
      </c>
      <c r="G98">
        <f t="shared" si="128"/>
        <v>3000096</v>
      </c>
      <c r="H98">
        <f t="shared" si="138"/>
        <v>96</v>
      </c>
      <c r="I98" t="str">
        <f>VLOOKUP(U98,怪物属性偏向!E:F,2,FALSE)</f>
        <v>群体治疗怪</v>
      </c>
      <c r="J98">
        <f t="shared" si="129"/>
        <v>54</v>
      </c>
      <c r="K98">
        <f t="shared" si="130"/>
        <v>10762</v>
      </c>
      <c r="L98">
        <f t="shared" si="131"/>
        <v>17938</v>
      </c>
      <c r="M98">
        <f t="shared" si="132"/>
        <v>3587</v>
      </c>
      <c r="N98">
        <f t="shared" si="133"/>
        <v>0</v>
      </c>
      <c r="O98">
        <f t="shared" si="134"/>
        <v>3000096</v>
      </c>
      <c r="P98" t="str">
        <f t="shared" si="135"/>
        <v>群体治疗怪</v>
      </c>
      <c r="S98">
        <v>54</v>
      </c>
      <c r="T98">
        <v>9</v>
      </c>
      <c r="U98" t="s">
        <v>222</v>
      </c>
      <c r="V98">
        <f>VLOOKUP(S98,映射表!T:U,2,FALSE)</f>
        <v>54</v>
      </c>
      <c r="W98">
        <v>0</v>
      </c>
      <c r="X98" s="5">
        <v>0.6</v>
      </c>
      <c r="Y98" s="5">
        <v>1</v>
      </c>
      <c r="Z98" s="5">
        <f t="shared" si="136"/>
        <v>0.1250034843205575</v>
      </c>
      <c r="AA98" s="5">
        <v>0</v>
      </c>
      <c r="AB98" s="5">
        <v>1</v>
      </c>
      <c r="AC98" s="10">
        <f>INT(VLOOKUP($V98,映射表!$B:$C,2,FALSE)*VLOOKUP($U98,怪物属性偏向!$E:$I,3,FALSE)/100*X98*$AB98)</f>
        <v>10762</v>
      </c>
      <c r="AD98" s="10">
        <f>INT(VLOOKUP($V98,映射表!$B:$C,2,FALSE)*VLOOKUP($U98,怪物属性偏向!$E:$I,4,FALSE)/100*Y98*$AB98)</f>
        <v>17938</v>
      </c>
      <c r="AE98" s="10">
        <f>INT(VLOOKUP($V98,映射表!$B:$C,2,FALSE)*VLOOKUP($U98,怪物属性偏向!$E:$I,5,FALSE)/100*Z98*AB98)</f>
        <v>3587</v>
      </c>
      <c r="AF98" s="10">
        <f>INT(VLOOKUP($V98,映射表!$B:$D,3,FALSE)*AA98)</f>
        <v>0</v>
      </c>
      <c r="AG98">
        <v>1</v>
      </c>
      <c r="AH98">
        <f>VLOOKUP(V98,映射表!B:C,2,FALSE)*0.25-AD98*0.05</f>
        <v>3587.6</v>
      </c>
      <c r="AI98">
        <f t="shared" si="137"/>
        <v>3587.6</v>
      </c>
      <c r="AJ98">
        <f>INT(VLOOKUP($V98,映射表!$B:$C,2,FALSE)*VLOOKUP($U98,怪物属性偏向!$E:$I,5,FALSE)/100)</f>
        <v>28700</v>
      </c>
    </row>
    <row r="99" spans="1:36" x14ac:dyDescent="0.15">
      <c r="A99">
        <f t="shared" si="122"/>
        <v>3000055</v>
      </c>
      <c r="B99">
        <f t="shared" si="123"/>
        <v>3000097</v>
      </c>
      <c r="C99">
        <f t="shared" si="124"/>
        <v>3000097</v>
      </c>
      <c r="D99" t="str">
        <f t="shared" si="125"/>
        <v>3000055s2</v>
      </c>
      <c r="E99" t="str">
        <f t="shared" si="126"/>
        <v>3000097:55:1</v>
      </c>
      <c r="F99">
        <f t="shared" si="127"/>
        <v>97</v>
      </c>
      <c r="G99">
        <f t="shared" si="128"/>
        <v>3000097</v>
      </c>
      <c r="H99">
        <f t="shared" si="138"/>
        <v>97</v>
      </c>
      <c r="I99" t="str">
        <f>VLOOKUP(U99,怪物属性偏向!E:F,2,FALSE)</f>
        <v>甲虫精</v>
      </c>
      <c r="J99">
        <f t="shared" si="129"/>
        <v>55</v>
      </c>
      <c r="K99">
        <f t="shared" si="130"/>
        <v>8072</v>
      </c>
      <c r="L99">
        <f t="shared" si="131"/>
        <v>19220</v>
      </c>
      <c r="M99">
        <f t="shared" si="132"/>
        <v>13454</v>
      </c>
      <c r="N99">
        <f t="shared" si="133"/>
        <v>0</v>
      </c>
      <c r="O99">
        <f t="shared" si="134"/>
        <v>3000097</v>
      </c>
      <c r="P99" t="str">
        <f t="shared" si="135"/>
        <v>攻低血高</v>
      </c>
      <c r="S99">
        <v>55</v>
      </c>
      <c r="T99">
        <v>2</v>
      </c>
      <c r="U99" t="s">
        <v>135</v>
      </c>
      <c r="V99">
        <f>VLOOKUP(S99,映射表!T:U,2,FALSE)</f>
        <v>55</v>
      </c>
      <c r="W99">
        <v>1</v>
      </c>
      <c r="X99" s="5">
        <v>0.6</v>
      </c>
      <c r="Y99" s="5">
        <v>1</v>
      </c>
      <c r="Z99" s="5">
        <f t="shared" si="136"/>
        <v>0.2734386114667805</v>
      </c>
      <c r="AA99" s="5">
        <v>0</v>
      </c>
      <c r="AB99" s="5">
        <v>1</v>
      </c>
      <c r="AC99" s="10">
        <f>INT(VLOOKUP($V99,映射表!$B:$C,2,FALSE)*VLOOKUP($U99,怪物属性偏向!$E:$I,3,FALSE)/100*X99*$AB99)</f>
        <v>8072</v>
      </c>
      <c r="AD99" s="10">
        <f>INT(VLOOKUP($V99,映射表!$B:$C,2,FALSE)*VLOOKUP($U99,怪物属性偏向!$E:$I,4,FALSE)/100*Y99*$AB99)</f>
        <v>19220</v>
      </c>
      <c r="AE99" s="10">
        <f>INT(VLOOKUP($V99,映射表!$B:$C,2,FALSE)*VLOOKUP($U99,怪物属性偏向!$E:$I,5,FALSE)/100*Z99*AB99)</f>
        <v>13454</v>
      </c>
      <c r="AF99" s="10">
        <f>INT(VLOOKUP($V99,映射表!$B:$D,3,FALSE)*AA99)</f>
        <v>0</v>
      </c>
      <c r="AG99">
        <v>3.5</v>
      </c>
      <c r="AH99">
        <f>VLOOKUP(V99,映射表!B:C,2,FALSE)*0.25-AD99*0.05</f>
        <v>3844</v>
      </c>
      <c r="AI99">
        <f t="shared" si="137"/>
        <v>13454</v>
      </c>
      <c r="AJ99">
        <f>INT(VLOOKUP($V99,映射表!$B:$C,2,FALSE)*VLOOKUP($U99,怪物属性偏向!$E:$I,5,FALSE)/100)</f>
        <v>49203</v>
      </c>
    </row>
    <row r="100" spans="1:36" x14ac:dyDescent="0.15">
      <c r="A100">
        <f t="shared" si="122"/>
        <v>3000056</v>
      </c>
      <c r="B100">
        <f t="shared" si="123"/>
        <v>3000099</v>
      </c>
      <c r="C100" t="str">
        <f t="shared" si="124"/>
        <v/>
      </c>
      <c r="D100" t="str">
        <f t="shared" si="125"/>
        <v>3000056s9</v>
      </c>
      <c r="E100" t="str">
        <f t="shared" si="126"/>
        <v>3000098:56:1</v>
      </c>
      <c r="F100">
        <f t="shared" si="127"/>
        <v>98</v>
      </c>
      <c r="G100">
        <f t="shared" si="128"/>
        <v>3000098</v>
      </c>
      <c r="H100">
        <f t="shared" si="138"/>
        <v>98</v>
      </c>
      <c r="I100" t="str">
        <f>VLOOKUP(U100,怪物属性偏向!E:F,2,FALSE)</f>
        <v>群体治疗怪</v>
      </c>
      <c r="J100">
        <f t="shared" si="129"/>
        <v>56</v>
      </c>
      <c r="K100">
        <f t="shared" si="130"/>
        <v>12301</v>
      </c>
      <c r="L100">
        <f t="shared" si="131"/>
        <v>20502</v>
      </c>
      <c r="M100">
        <f t="shared" si="132"/>
        <v>4100</v>
      </c>
      <c r="N100">
        <f t="shared" si="133"/>
        <v>0</v>
      </c>
      <c r="O100">
        <f t="shared" si="134"/>
        <v>3000098</v>
      </c>
      <c r="P100" t="str">
        <f t="shared" si="135"/>
        <v>群体治疗怪</v>
      </c>
      <c r="S100">
        <v>56</v>
      </c>
      <c r="T100">
        <v>9</v>
      </c>
      <c r="U100" t="s">
        <v>222</v>
      </c>
      <c r="V100">
        <f>VLOOKUP(S100,映射表!T:U,2,FALSE)</f>
        <v>56</v>
      </c>
      <c r="W100">
        <v>0</v>
      </c>
      <c r="X100" s="5">
        <v>0.6</v>
      </c>
      <c r="Y100" s="5">
        <v>1</v>
      </c>
      <c r="Z100" s="5">
        <f t="shared" si="136"/>
        <v>0.12500076212541536</v>
      </c>
      <c r="AA100" s="5">
        <v>0</v>
      </c>
      <c r="AB100" s="5">
        <v>1</v>
      </c>
      <c r="AC100" s="10">
        <f>INT(VLOOKUP($V100,映射表!$B:$C,2,FALSE)*VLOOKUP($U100,怪物属性偏向!$E:$I,3,FALSE)/100*X100*$AB100)</f>
        <v>12301</v>
      </c>
      <c r="AD100" s="10">
        <f>INT(VLOOKUP($V100,映射表!$B:$C,2,FALSE)*VLOOKUP($U100,怪物属性偏向!$E:$I,4,FALSE)/100*Y100*$AB100)</f>
        <v>20502</v>
      </c>
      <c r="AE100" s="10">
        <f>INT(VLOOKUP($V100,映射表!$B:$C,2,FALSE)*VLOOKUP($U100,怪物属性偏向!$E:$I,5,FALSE)/100*Z100*AB100)</f>
        <v>4100</v>
      </c>
      <c r="AF100" s="10">
        <f>INT(VLOOKUP($V100,映射表!$B:$D,3,FALSE)*AA100)</f>
        <v>0</v>
      </c>
      <c r="AG100">
        <v>1</v>
      </c>
      <c r="AH100">
        <f>VLOOKUP(V100,映射表!B:C,2,FALSE)*0.25-AD100*0.05</f>
        <v>4100.3999999999996</v>
      </c>
      <c r="AI100">
        <f t="shared" si="137"/>
        <v>4100.3999999999996</v>
      </c>
      <c r="AJ100">
        <f>INT(VLOOKUP($V100,映射表!$B:$C,2,FALSE)*VLOOKUP($U100,怪物属性偏向!$E:$I,5,FALSE)/100)</f>
        <v>32803</v>
      </c>
    </row>
    <row r="101" spans="1:36" x14ac:dyDescent="0.15">
      <c r="A101">
        <f t="shared" si="122"/>
        <v>3000057</v>
      </c>
      <c r="B101">
        <f t="shared" si="123"/>
        <v>3000099</v>
      </c>
      <c r="C101">
        <f t="shared" si="124"/>
        <v>3000099</v>
      </c>
      <c r="D101" t="str">
        <f t="shared" si="125"/>
        <v>3000057s2</v>
      </c>
      <c r="E101" t="str">
        <f t="shared" si="126"/>
        <v>3000099:57:1</v>
      </c>
      <c r="F101">
        <f t="shared" si="127"/>
        <v>99</v>
      </c>
      <c r="G101">
        <f t="shared" si="128"/>
        <v>3000099</v>
      </c>
      <c r="H101">
        <f t="shared" si="138"/>
        <v>99</v>
      </c>
      <c r="I101" t="str">
        <f>VLOOKUP(U101,怪物属性偏向!E:F,2,FALSE)</f>
        <v>甲虫精</v>
      </c>
      <c r="J101">
        <f t="shared" si="129"/>
        <v>57</v>
      </c>
      <c r="K101">
        <f t="shared" si="130"/>
        <v>9149</v>
      </c>
      <c r="L101">
        <f t="shared" si="131"/>
        <v>21784</v>
      </c>
      <c r="M101">
        <f t="shared" si="132"/>
        <v>15248</v>
      </c>
      <c r="N101">
        <f t="shared" si="133"/>
        <v>0</v>
      </c>
      <c r="O101">
        <f t="shared" si="134"/>
        <v>3000099</v>
      </c>
      <c r="P101" t="str">
        <f t="shared" si="135"/>
        <v>攻低血高</v>
      </c>
      <c r="S101">
        <v>57</v>
      </c>
      <c r="T101">
        <v>2</v>
      </c>
      <c r="U101" t="s">
        <v>135</v>
      </c>
      <c r="V101">
        <f>VLOOKUP(S101,映射表!T:U,2,FALSE)</f>
        <v>57</v>
      </c>
      <c r="W101">
        <v>1</v>
      </c>
      <c r="X101" s="5">
        <v>0.6</v>
      </c>
      <c r="Y101" s="5">
        <v>1</v>
      </c>
      <c r="Z101" s="5">
        <f t="shared" si="136"/>
        <v>0.2734376961285348</v>
      </c>
      <c r="AA101" s="5">
        <v>0</v>
      </c>
      <c r="AB101" s="5">
        <v>1</v>
      </c>
      <c r="AC101" s="10">
        <f>INT(VLOOKUP($V101,映射表!$B:$C,2,FALSE)*VLOOKUP($U101,怪物属性偏向!$E:$I,3,FALSE)/100*X101*$AB101)</f>
        <v>9149</v>
      </c>
      <c r="AD101" s="10">
        <f>INT(VLOOKUP($V101,映射表!$B:$C,2,FALSE)*VLOOKUP($U101,怪物属性偏向!$E:$I,4,FALSE)/100*Y101*$AB101)</f>
        <v>21784</v>
      </c>
      <c r="AE101" s="10">
        <f>INT(VLOOKUP($V101,映射表!$B:$C,2,FALSE)*VLOOKUP($U101,怪物属性偏向!$E:$I,5,FALSE)/100*Z101*AB101)</f>
        <v>15248</v>
      </c>
      <c r="AF101" s="10">
        <f>INT(VLOOKUP($V101,映射表!$B:$D,3,FALSE)*AA101)</f>
        <v>0</v>
      </c>
      <c r="AG101">
        <v>3.5</v>
      </c>
      <c r="AH101">
        <f>VLOOKUP(V101,映射表!B:C,2,FALSE)*0.25-AD101*0.05</f>
        <v>4356.8</v>
      </c>
      <c r="AI101">
        <f t="shared" si="137"/>
        <v>15248.800000000001</v>
      </c>
      <c r="AJ101">
        <f>INT(VLOOKUP($V101,映射表!$B:$C,2,FALSE)*VLOOKUP($U101,怪物属性偏向!$E:$I,5,FALSE)/100)</f>
        <v>55767</v>
      </c>
    </row>
    <row r="102" spans="1:36" x14ac:dyDescent="0.15">
      <c r="A102">
        <f t="shared" si="122"/>
        <v>3000058</v>
      </c>
      <c r="B102">
        <f t="shared" si="123"/>
        <v>3000101</v>
      </c>
      <c r="C102" t="str">
        <f t="shared" si="124"/>
        <v/>
      </c>
      <c r="D102" t="str">
        <f t="shared" si="125"/>
        <v>3000058s9</v>
      </c>
      <c r="E102" t="str">
        <f t="shared" si="126"/>
        <v>3000100:58:1</v>
      </c>
      <c r="F102">
        <f t="shared" si="127"/>
        <v>100</v>
      </c>
      <c r="G102">
        <f t="shared" si="128"/>
        <v>3000100</v>
      </c>
      <c r="H102">
        <f t="shared" si="138"/>
        <v>100</v>
      </c>
      <c r="I102" t="str">
        <f>VLOOKUP(U102,怪物属性偏向!E:F,2,FALSE)</f>
        <v>群体治疗怪</v>
      </c>
      <c r="J102">
        <f t="shared" si="129"/>
        <v>58</v>
      </c>
      <c r="K102">
        <f t="shared" si="130"/>
        <v>13839</v>
      </c>
      <c r="L102">
        <f t="shared" si="131"/>
        <v>23066</v>
      </c>
      <c r="M102">
        <f t="shared" si="132"/>
        <v>4613</v>
      </c>
      <c r="N102">
        <f t="shared" si="133"/>
        <v>0</v>
      </c>
      <c r="O102">
        <f t="shared" si="134"/>
        <v>3000100</v>
      </c>
      <c r="P102" t="str">
        <f t="shared" si="135"/>
        <v>群体治疗怪</v>
      </c>
      <c r="S102">
        <v>58</v>
      </c>
      <c r="T102">
        <v>9</v>
      </c>
      <c r="U102" t="s">
        <v>222</v>
      </c>
      <c r="V102">
        <f>VLOOKUP(S102,映射表!T:U,2,FALSE)</f>
        <v>58</v>
      </c>
      <c r="W102">
        <v>0</v>
      </c>
      <c r="X102" s="5">
        <v>0.6</v>
      </c>
      <c r="Y102" s="5">
        <v>1</v>
      </c>
      <c r="Z102" s="5">
        <f t="shared" si="136"/>
        <v>0.12500203224495327</v>
      </c>
      <c r="AA102" s="5">
        <v>0</v>
      </c>
      <c r="AB102" s="5">
        <v>1</v>
      </c>
      <c r="AC102" s="10">
        <f>INT(VLOOKUP($V102,映射表!$B:$C,2,FALSE)*VLOOKUP($U102,怪物属性偏向!$E:$I,3,FALSE)/100*X102*$AB102)</f>
        <v>13839</v>
      </c>
      <c r="AD102" s="10">
        <f>INT(VLOOKUP($V102,映射表!$B:$C,2,FALSE)*VLOOKUP($U102,怪物属性偏向!$E:$I,4,FALSE)/100*Y102*$AB102)</f>
        <v>23066</v>
      </c>
      <c r="AE102" s="10">
        <f>INT(VLOOKUP($V102,映射表!$B:$C,2,FALSE)*VLOOKUP($U102,怪物属性偏向!$E:$I,5,FALSE)/100*Z102*AB102)</f>
        <v>4613</v>
      </c>
      <c r="AF102" s="10">
        <f>INT(VLOOKUP($V102,映射表!$B:$D,3,FALSE)*AA102)</f>
        <v>0</v>
      </c>
      <c r="AG102">
        <v>1</v>
      </c>
      <c r="AH102">
        <f>VLOOKUP(V102,映射表!B:C,2,FALSE)*0.25-AD102*0.05</f>
        <v>4613.2</v>
      </c>
      <c r="AI102">
        <f t="shared" si="137"/>
        <v>4613.2</v>
      </c>
      <c r="AJ102">
        <f>INT(VLOOKUP($V102,映射表!$B:$C,2,FALSE)*VLOOKUP($U102,怪物属性偏向!$E:$I,5,FALSE)/100)</f>
        <v>36905</v>
      </c>
    </row>
    <row r="103" spans="1:36" x14ac:dyDescent="0.15">
      <c r="A103">
        <f t="shared" si="122"/>
        <v>3000059</v>
      </c>
      <c r="B103">
        <f t="shared" si="123"/>
        <v>3000101</v>
      </c>
      <c r="C103">
        <f t="shared" si="124"/>
        <v>3000101</v>
      </c>
      <c r="D103" t="str">
        <f t="shared" si="125"/>
        <v>3000059s2</v>
      </c>
      <c r="E103" t="str">
        <f t="shared" si="126"/>
        <v>3000101:59:1</v>
      </c>
      <c r="F103">
        <f t="shared" si="127"/>
        <v>101</v>
      </c>
      <c r="G103">
        <f t="shared" si="128"/>
        <v>3000101</v>
      </c>
      <c r="H103">
        <f t="shared" si="138"/>
        <v>101</v>
      </c>
      <c r="I103" t="str">
        <f>VLOOKUP(U103,怪物属性偏向!E:F,2,FALSE)</f>
        <v>甲虫精</v>
      </c>
      <c r="J103">
        <f t="shared" si="129"/>
        <v>59</v>
      </c>
      <c r="K103">
        <f t="shared" si="130"/>
        <v>10226</v>
      </c>
      <c r="L103">
        <f t="shared" si="131"/>
        <v>24348</v>
      </c>
      <c r="M103">
        <f t="shared" si="132"/>
        <v>17043</v>
      </c>
      <c r="N103">
        <f t="shared" si="133"/>
        <v>0</v>
      </c>
      <c r="O103">
        <f t="shared" si="134"/>
        <v>3000101</v>
      </c>
      <c r="P103" t="str">
        <f t="shared" si="135"/>
        <v>攻低血高</v>
      </c>
      <c r="S103">
        <v>59</v>
      </c>
      <c r="T103">
        <v>2</v>
      </c>
      <c r="U103" t="s">
        <v>135</v>
      </c>
      <c r="V103">
        <f>VLOOKUP(S103,映射表!T:U,2,FALSE)</f>
        <v>59</v>
      </c>
      <c r="W103">
        <v>1</v>
      </c>
      <c r="X103" s="5">
        <v>0.6</v>
      </c>
      <c r="Y103" s="5">
        <v>1</v>
      </c>
      <c r="Z103" s="5">
        <f t="shared" si="136"/>
        <v>0.27344136050056156</v>
      </c>
      <c r="AA103" s="5">
        <v>0</v>
      </c>
      <c r="AB103" s="5">
        <v>1</v>
      </c>
      <c r="AC103" s="10">
        <f>INT(VLOOKUP($V103,映射表!$B:$C,2,FALSE)*VLOOKUP($U103,怪物属性偏向!$E:$I,3,FALSE)/100*X103*$AB103)</f>
        <v>10226</v>
      </c>
      <c r="AD103" s="10">
        <f>INT(VLOOKUP($V103,映射表!$B:$C,2,FALSE)*VLOOKUP($U103,怪物属性偏向!$E:$I,4,FALSE)/100*Y103*$AB103)</f>
        <v>24348</v>
      </c>
      <c r="AE103" s="10">
        <f>INT(VLOOKUP($V103,映射表!$B:$C,2,FALSE)*VLOOKUP($U103,怪物属性偏向!$E:$I,5,FALSE)/100*Z103*AB103)</f>
        <v>17043</v>
      </c>
      <c r="AF103" s="10">
        <f>INT(VLOOKUP($V103,映射表!$B:$D,3,FALSE)*AA103)</f>
        <v>0</v>
      </c>
      <c r="AG103">
        <v>3.5</v>
      </c>
      <c r="AH103">
        <f>VLOOKUP(V103,映射表!B:C,2,FALSE)*0.25-AD103*0.05</f>
        <v>4869.6000000000004</v>
      </c>
      <c r="AI103">
        <f t="shared" si="137"/>
        <v>17043.600000000002</v>
      </c>
      <c r="AJ103">
        <f>INT(VLOOKUP($V103,映射表!$B:$C,2,FALSE)*VLOOKUP($U103,怪物属性偏向!$E:$I,5,FALSE)/100)</f>
        <v>62330</v>
      </c>
    </row>
    <row r="104" spans="1:36" x14ac:dyDescent="0.15">
      <c r="A104">
        <f t="shared" si="122"/>
        <v>3000060</v>
      </c>
      <c r="B104">
        <f t="shared" si="123"/>
        <v>3000103</v>
      </c>
      <c r="C104" t="str">
        <f t="shared" si="124"/>
        <v/>
      </c>
      <c r="D104" t="str">
        <f t="shared" si="125"/>
        <v>3000060s9</v>
      </c>
      <c r="E104" t="str">
        <f t="shared" si="126"/>
        <v>3000102:60:1</v>
      </c>
      <c r="F104">
        <f t="shared" si="127"/>
        <v>102</v>
      </c>
      <c r="G104">
        <f t="shared" si="128"/>
        <v>3000102</v>
      </c>
      <c r="H104">
        <f t="shared" si="138"/>
        <v>102</v>
      </c>
      <c r="I104" t="str">
        <f>VLOOKUP(U104,怪物属性偏向!E:F,2,FALSE)</f>
        <v>群体治疗怪</v>
      </c>
      <c r="J104">
        <f t="shared" si="129"/>
        <v>60</v>
      </c>
      <c r="K104">
        <f t="shared" si="130"/>
        <v>15378</v>
      </c>
      <c r="L104">
        <f t="shared" si="131"/>
        <v>25631</v>
      </c>
      <c r="M104">
        <f t="shared" si="132"/>
        <v>5126</v>
      </c>
      <c r="N104">
        <f t="shared" si="133"/>
        <v>0</v>
      </c>
      <c r="O104">
        <f t="shared" si="134"/>
        <v>3000102</v>
      </c>
      <c r="P104" t="str">
        <f t="shared" si="135"/>
        <v>群体治疗怪</v>
      </c>
      <c r="S104">
        <v>60</v>
      </c>
      <c r="T104">
        <v>9</v>
      </c>
      <c r="U104" t="s">
        <v>222</v>
      </c>
      <c r="V104">
        <f>VLOOKUP(S104,映射表!T:U,2,FALSE)</f>
        <v>60</v>
      </c>
      <c r="W104">
        <v>0</v>
      </c>
      <c r="X104" s="5">
        <v>0.6</v>
      </c>
      <c r="Y104" s="5">
        <v>1</v>
      </c>
      <c r="Z104" s="5">
        <f t="shared" si="136"/>
        <v>0.12500182886683411</v>
      </c>
      <c r="AA104" s="5">
        <v>0</v>
      </c>
      <c r="AB104" s="5">
        <v>1</v>
      </c>
      <c r="AC104" s="10">
        <f>INT(VLOOKUP($V104,映射表!$B:$C,2,FALSE)*VLOOKUP($U104,怪物属性偏向!$E:$I,3,FALSE)/100*X104*$AB104)</f>
        <v>15378</v>
      </c>
      <c r="AD104" s="10">
        <f>INT(VLOOKUP($V104,映射表!$B:$C,2,FALSE)*VLOOKUP($U104,怪物属性偏向!$E:$I,4,FALSE)/100*Y104*$AB104)</f>
        <v>25631</v>
      </c>
      <c r="AE104" s="10">
        <f>INT(VLOOKUP($V104,映射表!$B:$C,2,FALSE)*VLOOKUP($U104,怪物属性偏向!$E:$I,5,FALSE)/100*Z104*AB104)</f>
        <v>5126</v>
      </c>
      <c r="AF104" s="10">
        <f>INT(VLOOKUP($V104,映射表!$B:$D,3,FALSE)*AA104)</f>
        <v>0</v>
      </c>
      <c r="AG104">
        <v>1</v>
      </c>
      <c r="AH104">
        <f>VLOOKUP(V104,映射表!B:C,2,FALSE)*0.25-AD104*0.05</f>
        <v>5126.2</v>
      </c>
      <c r="AI104">
        <f t="shared" si="137"/>
        <v>5126.2</v>
      </c>
      <c r="AJ104">
        <f>INT(VLOOKUP($V104,映射表!$B:$C,2,FALSE)*VLOOKUP($U104,怪物属性偏向!$E:$I,5,FALSE)/100)</f>
        <v>41009</v>
      </c>
    </row>
    <row r="105" spans="1:36" x14ac:dyDescent="0.15">
      <c r="A105">
        <f t="shared" si="122"/>
        <v>3000061</v>
      </c>
      <c r="B105">
        <f t="shared" si="123"/>
        <v>3000103</v>
      </c>
      <c r="C105">
        <f t="shared" si="124"/>
        <v>3000103</v>
      </c>
      <c r="D105" t="str">
        <f t="shared" si="125"/>
        <v>3000061s2</v>
      </c>
      <c r="E105" t="str">
        <f t="shared" si="126"/>
        <v>3000103:61:1</v>
      </c>
      <c r="F105">
        <f t="shared" si="127"/>
        <v>103</v>
      </c>
      <c r="G105">
        <f t="shared" si="128"/>
        <v>3000103</v>
      </c>
      <c r="H105">
        <f t="shared" si="138"/>
        <v>103</v>
      </c>
      <c r="I105" t="str">
        <f>VLOOKUP(U105,怪物属性偏向!E:F,2,FALSE)</f>
        <v>甲虫精</v>
      </c>
      <c r="J105">
        <f t="shared" si="129"/>
        <v>61</v>
      </c>
      <c r="K105">
        <f t="shared" si="130"/>
        <v>11842</v>
      </c>
      <c r="L105">
        <f t="shared" si="131"/>
        <v>28196</v>
      </c>
      <c r="M105">
        <f t="shared" si="132"/>
        <v>19737</v>
      </c>
      <c r="N105">
        <f t="shared" si="133"/>
        <v>0</v>
      </c>
      <c r="O105">
        <f t="shared" si="134"/>
        <v>3000103</v>
      </c>
      <c r="P105" t="str">
        <f t="shared" si="135"/>
        <v>攻低血高</v>
      </c>
      <c r="S105">
        <v>61</v>
      </c>
      <c r="T105">
        <v>2</v>
      </c>
      <c r="U105" t="s">
        <v>135</v>
      </c>
      <c r="V105">
        <f>VLOOKUP(S105,映射表!T:U,2,FALSE)</f>
        <v>61</v>
      </c>
      <c r="W105">
        <v>1</v>
      </c>
      <c r="X105" s="5">
        <v>0.6</v>
      </c>
      <c r="Y105" s="5">
        <v>1</v>
      </c>
      <c r="Z105" s="5">
        <f t="shared" si="136"/>
        <v>0.27344037904711765</v>
      </c>
      <c r="AA105" s="5">
        <v>0</v>
      </c>
      <c r="AB105" s="5">
        <v>1</v>
      </c>
      <c r="AC105" s="10">
        <f>INT(VLOOKUP($V105,映射表!$B:$C,2,FALSE)*VLOOKUP($U105,怪物属性偏向!$E:$I,3,FALSE)/100*X105*$AB105)</f>
        <v>11842</v>
      </c>
      <c r="AD105" s="10">
        <f>INT(VLOOKUP($V105,映射表!$B:$C,2,FALSE)*VLOOKUP($U105,怪物属性偏向!$E:$I,4,FALSE)/100*Y105*$AB105)</f>
        <v>28196</v>
      </c>
      <c r="AE105" s="10">
        <f>INT(VLOOKUP($V105,映射表!$B:$C,2,FALSE)*VLOOKUP($U105,怪物属性偏向!$E:$I,5,FALSE)/100*Z105*AB105)</f>
        <v>19737</v>
      </c>
      <c r="AF105" s="10">
        <f>INT(VLOOKUP($V105,映射表!$B:$D,3,FALSE)*AA105)</f>
        <v>0</v>
      </c>
      <c r="AG105">
        <v>3.5</v>
      </c>
      <c r="AH105">
        <f>VLOOKUP(V105,映射表!B:C,2,FALSE)*0.25-AD105*0.05</f>
        <v>5639.2</v>
      </c>
      <c r="AI105">
        <f t="shared" si="137"/>
        <v>19737.2</v>
      </c>
      <c r="AJ105">
        <f>INT(VLOOKUP($V105,映射表!$B:$C,2,FALSE)*VLOOKUP($U105,怪物属性偏向!$E:$I,5,FALSE)/100)</f>
        <v>72181</v>
      </c>
    </row>
    <row r="106" spans="1:36" x14ac:dyDescent="0.15">
      <c r="A106">
        <f t="shared" si="122"/>
        <v>3000062</v>
      </c>
      <c r="B106">
        <f t="shared" si="123"/>
        <v>3000105</v>
      </c>
      <c r="C106" t="str">
        <f t="shared" si="124"/>
        <v/>
      </c>
      <c r="D106" t="str">
        <f t="shared" si="125"/>
        <v>3000062s9</v>
      </c>
      <c r="E106" t="str">
        <f t="shared" si="126"/>
        <v>3000104:62:1</v>
      </c>
      <c r="F106">
        <f t="shared" si="127"/>
        <v>104</v>
      </c>
      <c r="G106">
        <f t="shared" si="128"/>
        <v>3000104</v>
      </c>
      <c r="H106">
        <f t="shared" si="138"/>
        <v>104</v>
      </c>
      <c r="I106" t="str">
        <f>VLOOKUP(U106,怪物属性偏向!E:F,2,FALSE)</f>
        <v>群体治疗怪</v>
      </c>
      <c r="J106">
        <f t="shared" si="129"/>
        <v>62</v>
      </c>
      <c r="K106">
        <f t="shared" si="130"/>
        <v>18456</v>
      </c>
      <c r="L106">
        <f t="shared" si="131"/>
        <v>30761</v>
      </c>
      <c r="M106">
        <f t="shared" si="132"/>
        <v>6152</v>
      </c>
      <c r="N106">
        <f t="shared" si="133"/>
        <v>0</v>
      </c>
      <c r="O106">
        <f t="shared" si="134"/>
        <v>3000104</v>
      </c>
      <c r="P106" t="str">
        <f t="shared" si="135"/>
        <v>群体治疗怪</v>
      </c>
      <c r="S106">
        <v>62</v>
      </c>
      <c r="T106">
        <v>9</v>
      </c>
      <c r="U106" t="s">
        <v>222</v>
      </c>
      <c r="V106">
        <f>VLOOKUP(S106,映射表!T:U,2,FALSE)</f>
        <v>62</v>
      </c>
      <c r="W106">
        <v>0</v>
      </c>
      <c r="X106" s="5">
        <v>0.6</v>
      </c>
      <c r="Y106" s="5">
        <v>1</v>
      </c>
      <c r="Z106" s="5">
        <f t="shared" si="136"/>
        <v>0.12500152386370564</v>
      </c>
      <c r="AA106" s="5">
        <v>0</v>
      </c>
      <c r="AB106" s="5">
        <v>1</v>
      </c>
      <c r="AC106" s="10">
        <f>INT(VLOOKUP($V106,映射表!$B:$C,2,FALSE)*VLOOKUP($U106,怪物属性偏向!$E:$I,3,FALSE)/100*X106*$AB106)</f>
        <v>18456</v>
      </c>
      <c r="AD106" s="10">
        <f>INT(VLOOKUP($V106,映射表!$B:$C,2,FALSE)*VLOOKUP($U106,怪物属性偏向!$E:$I,4,FALSE)/100*Y106*$AB106)</f>
        <v>30761</v>
      </c>
      <c r="AE106" s="10">
        <f>INT(VLOOKUP($V106,映射表!$B:$C,2,FALSE)*VLOOKUP($U106,怪物属性偏向!$E:$I,5,FALSE)/100*Z106*AB106)</f>
        <v>6152</v>
      </c>
      <c r="AF106" s="10">
        <f>INT(VLOOKUP($V106,映射表!$B:$D,3,FALSE)*AA106)</f>
        <v>0</v>
      </c>
      <c r="AG106">
        <v>1</v>
      </c>
      <c r="AH106">
        <f>VLOOKUP(V106,映射表!B:C,2,FALSE)*0.25-AD106*0.05</f>
        <v>6152.2</v>
      </c>
      <c r="AI106">
        <f t="shared" si="137"/>
        <v>6152.2</v>
      </c>
      <c r="AJ106">
        <f>INT(VLOOKUP($V106,映射表!$B:$C,2,FALSE)*VLOOKUP($U106,怪物属性偏向!$E:$I,5,FALSE)/100)</f>
        <v>49217</v>
      </c>
    </row>
    <row r="107" spans="1:36" x14ac:dyDescent="0.15">
      <c r="A107">
        <f t="shared" si="122"/>
        <v>3000063</v>
      </c>
      <c r="B107">
        <f t="shared" si="123"/>
        <v>3000105</v>
      </c>
      <c r="C107">
        <f t="shared" si="124"/>
        <v>3000105</v>
      </c>
      <c r="D107" t="str">
        <f t="shared" si="125"/>
        <v>3000063s2</v>
      </c>
      <c r="E107" t="str">
        <f t="shared" si="126"/>
        <v>3000105:63:1</v>
      </c>
      <c r="F107">
        <f t="shared" si="127"/>
        <v>105</v>
      </c>
      <c r="G107">
        <f t="shared" si="128"/>
        <v>3000105</v>
      </c>
      <c r="H107">
        <f t="shared" si="138"/>
        <v>105</v>
      </c>
      <c r="I107" t="str">
        <f>VLOOKUP(U107,怪物属性偏向!E:F,2,FALSE)</f>
        <v>甲虫精</v>
      </c>
      <c r="J107">
        <f t="shared" si="129"/>
        <v>63</v>
      </c>
      <c r="K107">
        <f t="shared" si="130"/>
        <v>13996</v>
      </c>
      <c r="L107">
        <f t="shared" si="131"/>
        <v>33326</v>
      </c>
      <c r="M107">
        <f t="shared" si="132"/>
        <v>23328</v>
      </c>
      <c r="N107">
        <f t="shared" si="133"/>
        <v>0</v>
      </c>
      <c r="O107">
        <f t="shared" si="134"/>
        <v>3000105</v>
      </c>
      <c r="P107" t="str">
        <f t="shared" si="135"/>
        <v>攻低血高</v>
      </c>
      <c r="S107">
        <v>63</v>
      </c>
      <c r="T107">
        <v>2</v>
      </c>
      <c r="U107" t="s">
        <v>135</v>
      </c>
      <c r="V107">
        <f>VLOOKUP(S107,映射表!T:U,2,FALSE)</f>
        <v>63</v>
      </c>
      <c r="W107">
        <v>1</v>
      </c>
      <c r="X107" s="5">
        <v>0.6</v>
      </c>
      <c r="Y107" s="5">
        <v>1</v>
      </c>
      <c r="Z107" s="5">
        <f t="shared" si="136"/>
        <v>0.27343929484023727</v>
      </c>
      <c r="AA107" s="5">
        <v>0</v>
      </c>
      <c r="AB107" s="5">
        <v>1</v>
      </c>
      <c r="AC107" s="10">
        <f>INT(VLOOKUP($V107,映射表!$B:$C,2,FALSE)*VLOOKUP($U107,怪物属性偏向!$E:$I,3,FALSE)/100*X107*$AB107)</f>
        <v>13996</v>
      </c>
      <c r="AD107" s="10">
        <f>INT(VLOOKUP($V107,映射表!$B:$C,2,FALSE)*VLOOKUP($U107,怪物属性偏向!$E:$I,4,FALSE)/100*Y107*$AB107)</f>
        <v>33326</v>
      </c>
      <c r="AE107" s="10">
        <f>INT(VLOOKUP($V107,映射表!$B:$C,2,FALSE)*VLOOKUP($U107,怪物属性偏向!$E:$I,5,FALSE)/100*Z107*AB107)</f>
        <v>23328</v>
      </c>
      <c r="AF107" s="10">
        <f>INT(VLOOKUP($V107,映射表!$B:$D,3,FALSE)*AA107)</f>
        <v>0</v>
      </c>
      <c r="AG107">
        <v>3.5</v>
      </c>
      <c r="AH107">
        <f>VLOOKUP(V107,映射表!B:C,2,FALSE)*0.25-AD107*0.05</f>
        <v>6665.2</v>
      </c>
      <c r="AI107">
        <f t="shared" si="137"/>
        <v>23328.2</v>
      </c>
      <c r="AJ107">
        <f>INT(VLOOKUP($V107,映射表!$B:$C,2,FALSE)*VLOOKUP($U107,怪物属性偏向!$E:$I,5,FALSE)/100)</f>
        <v>85314</v>
      </c>
    </row>
    <row r="108" spans="1:36" x14ac:dyDescent="0.15">
      <c r="A108">
        <f t="shared" si="122"/>
        <v>3000064</v>
      </c>
      <c r="B108">
        <f t="shared" si="123"/>
        <v>3000107</v>
      </c>
      <c r="C108" t="str">
        <f t="shared" si="124"/>
        <v/>
      </c>
      <c r="D108" t="str">
        <f t="shared" si="125"/>
        <v>3000064s9</v>
      </c>
      <c r="E108" t="str">
        <f t="shared" si="126"/>
        <v>3000106:64:1</v>
      </c>
      <c r="F108">
        <f t="shared" si="127"/>
        <v>106</v>
      </c>
      <c r="G108">
        <f t="shared" si="128"/>
        <v>3000106</v>
      </c>
      <c r="H108">
        <f t="shared" si="138"/>
        <v>106</v>
      </c>
      <c r="I108" t="str">
        <f>VLOOKUP(U108,怪物属性偏向!E:F,2,FALSE)</f>
        <v>群体治疗怪</v>
      </c>
      <c r="J108">
        <f t="shared" si="129"/>
        <v>64</v>
      </c>
      <c r="K108">
        <f t="shared" si="130"/>
        <v>21535</v>
      </c>
      <c r="L108">
        <f t="shared" si="131"/>
        <v>35892</v>
      </c>
      <c r="M108">
        <f t="shared" si="132"/>
        <v>7178</v>
      </c>
      <c r="N108">
        <f t="shared" si="133"/>
        <v>0</v>
      </c>
      <c r="O108">
        <f t="shared" si="134"/>
        <v>3000106</v>
      </c>
      <c r="P108" t="str">
        <f t="shared" si="135"/>
        <v>群体治疗怪</v>
      </c>
      <c r="S108">
        <v>64</v>
      </c>
      <c r="T108">
        <v>9</v>
      </c>
      <c r="U108" t="s">
        <v>222</v>
      </c>
      <c r="V108">
        <f>VLOOKUP(S108,映射表!T:U,2,FALSE)</f>
        <v>64</v>
      </c>
      <c r="W108">
        <v>0</v>
      </c>
      <c r="X108" s="5">
        <v>0.6</v>
      </c>
      <c r="Y108" s="5">
        <v>1</v>
      </c>
      <c r="Z108" s="5">
        <f t="shared" si="136"/>
        <v>0.12500043533529523</v>
      </c>
      <c r="AA108" s="5">
        <v>0</v>
      </c>
      <c r="AB108" s="5">
        <v>1</v>
      </c>
      <c r="AC108" s="10">
        <f>INT(VLOOKUP($V108,映射表!$B:$C,2,FALSE)*VLOOKUP($U108,怪物属性偏向!$E:$I,3,FALSE)/100*X108*$AB108)</f>
        <v>21535</v>
      </c>
      <c r="AD108" s="10">
        <f>INT(VLOOKUP($V108,映射表!$B:$C,2,FALSE)*VLOOKUP($U108,怪物属性偏向!$E:$I,4,FALSE)/100*Y108*$AB108)</f>
        <v>35892</v>
      </c>
      <c r="AE108" s="10">
        <f>INT(VLOOKUP($V108,映射表!$B:$C,2,FALSE)*VLOOKUP($U108,怪物属性偏向!$E:$I,5,FALSE)/100*Z108*AB108)</f>
        <v>7178</v>
      </c>
      <c r="AF108" s="10">
        <f>INT(VLOOKUP($V108,映射表!$B:$D,3,FALSE)*AA108)</f>
        <v>0</v>
      </c>
      <c r="AG108">
        <v>1</v>
      </c>
      <c r="AH108">
        <f>VLOOKUP(V108,映射表!B:C,2,FALSE)*0.25-AD108*0.05</f>
        <v>7178.4</v>
      </c>
      <c r="AI108">
        <f t="shared" si="137"/>
        <v>7178.4</v>
      </c>
      <c r="AJ108">
        <f>INT(VLOOKUP($V108,映射表!$B:$C,2,FALSE)*VLOOKUP($U108,怪物属性偏向!$E:$I,5,FALSE)/100)</f>
        <v>57427</v>
      </c>
    </row>
    <row r="109" spans="1:36" x14ac:dyDescent="0.15">
      <c r="A109">
        <f t="shared" si="122"/>
        <v>3000065</v>
      </c>
      <c r="B109">
        <f t="shared" si="123"/>
        <v>3000107</v>
      </c>
      <c r="C109">
        <f t="shared" si="124"/>
        <v>3000107</v>
      </c>
      <c r="D109" t="str">
        <f t="shared" si="125"/>
        <v>3000065s2</v>
      </c>
      <c r="E109" t="str">
        <f t="shared" si="126"/>
        <v>3000107:65:1</v>
      </c>
      <c r="F109">
        <f t="shared" si="127"/>
        <v>107</v>
      </c>
      <c r="G109">
        <f t="shared" si="128"/>
        <v>3000107</v>
      </c>
      <c r="H109">
        <f t="shared" si="138"/>
        <v>107</v>
      </c>
      <c r="I109" t="str">
        <f>VLOOKUP(U109,怪物属性偏向!E:F,2,FALSE)</f>
        <v>甲虫精</v>
      </c>
      <c r="J109">
        <f t="shared" si="129"/>
        <v>65</v>
      </c>
      <c r="K109">
        <f t="shared" si="130"/>
        <v>16151</v>
      </c>
      <c r="L109">
        <f t="shared" si="131"/>
        <v>38457</v>
      </c>
      <c r="M109">
        <f t="shared" si="132"/>
        <v>26920</v>
      </c>
      <c r="N109">
        <f t="shared" si="133"/>
        <v>0</v>
      </c>
      <c r="O109">
        <f t="shared" si="134"/>
        <v>3000107</v>
      </c>
      <c r="P109" t="str">
        <f t="shared" si="135"/>
        <v>攻低血高</v>
      </c>
      <c r="S109">
        <v>65</v>
      </c>
      <c r="T109">
        <v>2</v>
      </c>
      <c r="U109" t="s">
        <v>135</v>
      </c>
      <c r="V109">
        <f>VLOOKUP(S109,映射表!T:U,2,FALSE)</f>
        <v>65</v>
      </c>
      <c r="W109">
        <v>1</v>
      </c>
      <c r="X109" s="5">
        <v>0.6</v>
      </c>
      <c r="Y109" s="5">
        <v>1</v>
      </c>
      <c r="Z109" s="5">
        <f t="shared" si="136"/>
        <v>0.27344005525703663</v>
      </c>
      <c r="AA109" s="5">
        <v>0</v>
      </c>
      <c r="AB109" s="5">
        <v>1</v>
      </c>
      <c r="AC109" s="10">
        <f>INT(VLOOKUP($V109,映射表!$B:$C,2,FALSE)*VLOOKUP($U109,怪物属性偏向!$E:$I,3,FALSE)/100*X109*$AB109)</f>
        <v>16151</v>
      </c>
      <c r="AD109" s="10">
        <f>INT(VLOOKUP($V109,映射表!$B:$C,2,FALSE)*VLOOKUP($U109,怪物属性偏向!$E:$I,4,FALSE)/100*Y109*$AB109)</f>
        <v>38457</v>
      </c>
      <c r="AE109" s="10">
        <f>INT(VLOOKUP($V109,映射表!$B:$C,2,FALSE)*VLOOKUP($U109,怪物属性偏向!$E:$I,5,FALSE)/100*Z109*AB109)</f>
        <v>26920</v>
      </c>
      <c r="AF109" s="10">
        <f>INT(VLOOKUP($V109,映射表!$B:$D,3,FALSE)*AA109)</f>
        <v>0</v>
      </c>
      <c r="AG109">
        <v>3.5</v>
      </c>
      <c r="AH109">
        <f>VLOOKUP(V109,映射表!B:C,2,FALSE)*0.25-AD109*0.05</f>
        <v>7691.4</v>
      </c>
      <c r="AI109">
        <f t="shared" si="137"/>
        <v>26919.899999999998</v>
      </c>
      <c r="AJ109">
        <f>INT(VLOOKUP($V109,映射表!$B:$C,2,FALSE)*VLOOKUP($U109,怪物属性偏向!$E:$I,5,FALSE)/100)</f>
        <v>98449</v>
      </c>
    </row>
    <row r="110" spans="1:36" x14ac:dyDescent="0.15">
      <c r="A110">
        <f t="shared" si="122"/>
        <v>3000066</v>
      </c>
      <c r="B110">
        <f t="shared" si="123"/>
        <v>3000109</v>
      </c>
      <c r="C110" t="str">
        <f t="shared" si="124"/>
        <v/>
      </c>
      <c r="D110" t="str">
        <f t="shared" si="125"/>
        <v>3000066s9</v>
      </c>
      <c r="E110" t="str">
        <f t="shared" si="126"/>
        <v>3000108:66:1</v>
      </c>
      <c r="F110">
        <f t="shared" si="127"/>
        <v>108</v>
      </c>
      <c r="G110">
        <f t="shared" si="128"/>
        <v>3000108</v>
      </c>
      <c r="H110">
        <f t="shared" si="138"/>
        <v>108</v>
      </c>
      <c r="I110" t="str">
        <f>VLOOKUP(U110,怪物属性偏向!E:F,2,FALSE)</f>
        <v>群体治疗怪</v>
      </c>
      <c r="J110">
        <f t="shared" si="129"/>
        <v>66</v>
      </c>
      <c r="K110">
        <f t="shared" si="130"/>
        <v>24613</v>
      </c>
      <c r="L110">
        <f t="shared" si="131"/>
        <v>41022</v>
      </c>
      <c r="M110">
        <f t="shared" si="132"/>
        <v>8204</v>
      </c>
      <c r="N110">
        <f t="shared" si="133"/>
        <v>0</v>
      </c>
      <c r="O110">
        <f t="shared" si="134"/>
        <v>3000108</v>
      </c>
      <c r="P110" t="str">
        <f t="shared" si="135"/>
        <v>群体治疗怪</v>
      </c>
      <c r="S110">
        <v>66</v>
      </c>
      <c r="T110">
        <v>9</v>
      </c>
      <c r="U110" t="s">
        <v>222</v>
      </c>
      <c r="V110">
        <f>VLOOKUP(S110,映射表!T:U,2,FALSE)</f>
        <v>66</v>
      </c>
      <c r="W110">
        <v>0</v>
      </c>
      <c r="X110" s="5">
        <v>0.6</v>
      </c>
      <c r="Y110" s="5">
        <v>1</v>
      </c>
      <c r="Z110" s="5">
        <f t="shared" si="136"/>
        <v>0.1250003808943399</v>
      </c>
      <c r="AA110" s="5">
        <v>0</v>
      </c>
      <c r="AB110" s="5">
        <v>1</v>
      </c>
      <c r="AC110" s="10">
        <f>INT(VLOOKUP($V110,映射表!$B:$C,2,FALSE)*VLOOKUP($U110,怪物属性偏向!$E:$I,3,FALSE)/100*X110*$AB110)</f>
        <v>24613</v>
      </c>
      <c r="AD110" s="10">
        <f>INT(VLOOKUP($V110,映射表!$B:$C,2,FALSE)*VLOOKUP($U110,怪物属性偏向!$E:$I,4,FALSE)/100*Y110*$AB110)</f>
        <v>41022</v>
      </c>
      <c r="AE110" s="10">
        <f>INT(VLOOKUP($V110,映射表!$B:$C,2,FALSE)*VLOOKUP($U110,怪物属性偏向!$E:$I,5,FALSE)/100*Z110*AB110)</f>
        <v>8204</v>
      </c>
      <c r="AF110" s="10">
        <f>INT(VLOOKUP($V110,映射表!$B:$D,3,FALSE)*AA110)</f>
        <v>0</v>
      </c>
      <c r="AG110">
        <v>1</v>
      </c>
      <c r="AH110">
        <f>VLOOKUP(V110,映射表!B:C,2,FALSE)*0.25-AD110*0.05</f>
        <v>8204.4</v>
      </c>
      <c r="AI110">
        <f t="shared" si="137"/>
        <v>8204.4</v>
      </c>
      <c r="AJ110">
        <f>INT(VLOOKUP($V110,映射表!$B:$C,2,FALSE)*VLOOKUP($U110,怪物属性偏向!$E:$I,5,FALSE)/100)</f>
        <v>65635</v>
      </c>
    </row>
    <row r="111" spans="1:36" x14ac:dyDescent="0.15">
      <c r="A111">
        <f t="shared" si="122"/>
        <v>3000067</v>
      </c>
      <c r="B111">
        <f t="shared" si="123"/>
        <v>3000109</v>
      </c>
      <c r="C111">
        <f t="shared" si="124"/>
        <v>3000109</v>
      </c>
      <c r="D111" t="str">
        <f t="shared" si="125"/>
        <v>3000067s2</v>
      </c>
      <c r="E111" t="str">
        <f t="shared" si="126"/>
        <v>3000109:67:1</v>
      </c>
      <c r="F111">
        <f t="shared" si="127"/>
        <v>109</v>
      </c>
      <c r="G111">
        <f t="shared" si="128"/>
        <v>3000109</v>
      </c>
      <c r="H111">
        <f t="shared" si="138"/>
        <v>109</v>
      </c>
      <c r="I111" t="str">
        <f>VLOOKUP(U111,怪物属性偏向!E:F,2,FALSE)</f>
        <v>甲虫精</v>
      </c>
      <c r="J111">
        <f t="shared" si="129"/>
        <v>67</v>
      </c>
      <c r="K111">
        <f t="shared" si="130"/>
        <v>18306</v>
      </c>
      <c r="L111">
        <f t="shared" si="131"/>
        <v>43588</v>
      </c>
      <c r="M111">
        <f t="shared" si="132"/>
        <v>30511</v>
      </c>
      <c r="N111">
        <f t="shared" si="133"/>
        <v>0</v>
      </c>
      <c r="O111">
        <f t="shared" si="134"/>
        <v>3000109</v>
      </c>
      <c r="P111" t="str">
        <f t="shared" si="135"/>
        <v>攻低血高</v>
      </c>
      <c r="S111">
        <v>67</v>
      </c>
      <c r="T111">
        <v>2</v>
      </c>
      <c r="U111" t="s">
        <v>135</v>
      </c>
      <c r="V111">
        <f>VLOOKUP(S111,映射表!T:U,2,FALSE)</f>
        <v>67</v>
      </c>
      <c r="W111">
        <v>1</v>
      </c>
      <c r="X111" s="5">
        <v>0.6</v>
      </c>
      <c r="Y111" s="5">
        <v>1</v>
      </c>
      <c r="Z111" s="5">
        <f t="shared" si="136"/>
        <v>0.27343818613612941</v>
      </c>
      <c r="AA111" s="5">
        <v>0</v>
      </c>
      <c r="AB111" s="5">
        <v>1</v>
      </c>
      <c r="AC111" s="10">
        <f>INT(VLOOKUP($V111,映射表!$B:$C,2,FALSE)*VLOOKUP($U111,怪物属性偏向!$E:$I,3,FALSE)/100*X111*$AB111)</f>
        <v>18306</v>
      </c>
      <c r="AD111" s="10">
        <f>INT(VLOOKUP($V111,映射表!$B:$C,2,FALSE)*VLOOKUP($U111,怪物属性偏向!$E:$I,4,FALSE)/100*Y111*$AB111)</f>
        <v>43588</v>
      </c>
      <c r="AE111" s="10">
        <f>INT(VLOOKUP($V111,映射表!$B:$C,2,FALSE)*VLOOKUP($U111,怪物属性偏向!$E:$I,5,FALSE)/100*Z111*AB111)</f>
        <v>30511</v>
      </c>
      <c r="AF111" s="10">
        <f>INT(VLOOKUP($V111,映射表!$B:$D,3,FALSE)*AA111)</f>
        <v>0</v>
      </c>
      <c r="AG111">
        <v>3.5</v>
      </c>
      <c r="AH111">
        <f>VLOOKUP(V111,映射表!B:C,2,FALSE)*0.25-AD111*0.05</f>
        <v>8717.6</v>
      </c>
      <c r="AI111">
        <f t="shared" si="137"/>
        <v>30511.600000000002</v>
      </c>
      <c r="AJ111">
        <f>INT(VLOOKUP($V111,映射表!$B:$C,2,FALSE)*VLOOKUP($U111,怪物属性偏向!$E:$I,5,FALSE)/100)</f>
        <v>111585</v>
      </c>
    </row>
    <row r="112" spans="1:36" x14ac:dyDescent="0.15">
      <c r="A112">
        <f t="shared" si="122"/>
        <v>3000068</v>
      </c>
      <c r="B112">
        <f t="shared" si="123"/>
        <v>3000111</v>
      </c>
      <c r="C112" t="str">
        <f t="shared" si="124"/>
        <v/>
      </c>
      <c r="D112" t="str">
        <f t="shared" si="125"/>
        <v>3000068s9</v>
      </c>
      <c r="E112" t="str">
        <f t="shared" si="126"/>
        <v>3000110:68:1</v>
      </c>
      <c r="F112">
        <f t="shared" si="127"/>
        <v>110</v>
      </c>
      <c r="G112">
        <f t="shared" si="128"/>
        <v>3000110</v>
      </c>
      <c r="H112">
        <f t="shared" si="138"/>
        <v>110</v>
      </c>
      <c r="I112" t="str">
        <f>VLOOKUP(U112,怪物属性偏向!E:F,2,FALSE)</f>
        <v>群体治疗怪</v>
      </c>
      <c r="J112">
        <f t="shared" si="129"/>
        <v>68</v>
      </c>
      <c r="K112">
        <f t="shared" si="130"/>
        <v>27691</v>
      </c>
      <c r="L112">
        <f t="shared" si="131"/>
        <v>46153</v>
      </c>
      <c r="M112">
        <f t="shared" si="132"/>
        <v>9230</v>
      </c>
      <c r="N112">
        <f t="shared" si="133"/>
        <v>0</v>
      </c>
      <c r="O112">
        <f t="shared" si="134"/>
        <v>3000110</v>
      </c>
      <c r="P112" t="str">
        <f t="shared" si="135"/>
        <v>群体治疗怪</v>
      </c>
      <c r="S112">
        <v>68</v>
      </c>
      <c r="T112">
        <v>9</v>
      </c>
      <c r="U112" t="s">
        <v>222</v>
      </c>
      <c r="V112">
        <f>VLOOKUP(S112,映射表!T:U,2,FALSE)</f>
        <v>68</v>
      </c>
      <c r="W112">
        <v>0</v>
      </c>
      <c r="X112" s="5">
        <v>0.6</v>
      </c>
      <c r="Y112" s="5">
        <v>1</v>
      </c>
      <c r="Z112" s="5">
        <f t="shared" si="136"/>
        <v>0.12500135420616434</v>
      </c>
      <c r="AA112" s="5">
        <v>0</v>
      </c>
      <c r="AB112" s="5">
        <v>1</v>
      </c>
      <c r="AC112" s="10">
        <f>INT(VLOOKUP($V112,映射表!$B:$C,2,FALSE)*VLOOKUP($U112,怪物属性偏向!$E:$I,3,FALSE)/100*X112*$AB112)</f>
        <v>27691</v>
      </c>
      <c r="AD112" s="10">
        <f>INT(VLOOKUP($V112,映射表!$B:$C,2,FALSE)*VLOOKUP($U112,怪物属性偏向!$E:$I,4,FALSE)/100*Y112*$AB112)</f>
        <v>46153</v>
      </c>
      <c r="AE112" s="10">
        <f>INT(VLOOKUP($V112,映射表!$B:$C,2,FALSE)*VLOOKUP($U112,怪物属性偏向!$E:$I,5,FALSE)/100*Z112*AB112)</f>
        <v>9230</v>
      </c>
      <c r="AF112" s="10">
        <f>INT(VLOOKUP($V112,映射表!$B:$D,3,FALSE)*AA112)</f>
        <v>0</v>
      </c>
      <c r="AG112">
        <v>1</v>
      </c>
      <c r="AH112">
        <f>VLOOKUP(V112,映射表!B:C,2,FALSE)*0.25-AD112*0.05</f>
        <v>9230.6</v>
      </c>
      <c r="AI112">
        <f t="shared" si="137"/>
        <v>9230.6</v>
      </c>
      <c r="AJ112">
        <f>INT(VLOOKUP($V112,映射表!$B:$C,2,FALSE)*VLOOKUP($U112,怪物属性偏向!$E:$I,5,FALSE)/100)</f>
        <v>73844</v>
      </c>
    </row>
    <row r="113" spans="1:36" x14ac:dyDescent="0.15">
      <c r="A113">
        <f t="shared" si="122"/>
        <v>3000069</v>
      </c>
      <c r="B113">
        <f t="shared" si="123"/>
        <v>3000111</v>
      </c>
      <c r="C113">
        <f t="shared" si="124"/>
        <v>3000111</v>
      </c>
      <c r="D113" t="str">
        <f t="shared" si="125"/>
        <v>3000069s2</v>
      </c>
      <c r="E113" t="str">
        <f t="shared" si="126"/>
        <v>3000111:69:1</v>
      </c>
      <c r="F113">
        <f t="shared" si="127"/>
        <v>111</v>
      </c>
      <c r="G113">
        <f t="shared" si="128"/>
        <v>3000111</v>
      </c>
      <c r="H113">
        <f t="shared" si="138"/>
        <v>111</v>
      </c>
      <c r="I113" t="str">
        <f>VLOOKUP(U113,怪物属性偏向!E:F,2,FALSE)</f>
        <v>甲虫精</v>
      </c>
      <c r="J113">
        <f t="shared" si="129"/>
        <v>69</v>
      </c>
      <c r="K113">
        <f t="shared" si="130"/>
        <v>20461</v>
      </c>
      <c r="L113">
        <f t="shared" si="131"/>
        <v>48718</v>
      </c>
      <c r="M113">
        <f t="shared" si="132"/>
        <v>34102</v>
      </c>
      <c r="N113">
        <f t="shared" si="133"/>
        <v>0</v>
      </c>
      <c r="O113">
        <f t="shared" si="134"/>
        <v>3000111</v>
      </c>
      <c r="P113" t="str">
        <f t="shared" si="135"/>
        <v>攻低血高</v>
      </c>
      <c r="S113">
        <v>69</v>
      </c>
      <c r="T113">
        <v>2</v>
      </c>
      <c r="U113" t="s">
        <v>135</v>
      </c>
      <c r="V113">
        <f>VLOOKUP(S113,映射表!T:U,2,FALSE)</f>
        <v>69</v>
      </c>
      <c r="W113">
        <v>1</v>
      </c>
      <c r="X113" s="5">
        <v>0.6</v>
      </c>
      <c r="Y113" s="5">
        <v>1</v>
      </c>
      <c r="Z113" s="5">
        <f t="shared" si="136"/>
        <v>0.27343767539569269</v>
      </c>
      <c r="AA113" s="5">
        <v>0</v>
      </c>
      <c r="AB113" s="5">
        <v>1</v>
      </c>
      <c r="AC113" s="10">
        <f>INT(VLOOKUP($V113,映射表!$B:$C,2,FALSE)*VLOOKUP($U113,怪物属性偏向!$E:$I,3,FALSE)/100*X113*$AB113)</f>
        <v>20461</v>
      </c>
      <c r="AD113" s="10">
        <f>INT(VLOOKUP($V113,映射表!$B:$C,2,FALSE)*VLOOKUP($U113,怪物属性偏向!$E:$I,4,FALSE)/100*Y113*$AB113)</f>
        <v>48718</v>
      </c>
      <c r="AE113" s="10">
        <f>INT(VLOOKUP($V113,映射表!$B:$C,2,FALSE)*VLOOKUP($U113,怪物属性偏向!$E:$I,5,FALSE)/100*Z113*AB113)</f>
        <v>34102</v>
      </c>
      <c r="AF113" s="10">
        <f>INT(VLOOKUP($V113,映射表!$B:$D,3,FALSE)*AA113)</f>
        <v>0</v>
      </c>
      <c r="AG113">
        <v>3.5</v>
      </c>
      <c r="AH113">
        <f>VLOOKUP(V113,映射表!B:C,2,FALSE)*0.25-AD113*0.05</f>
        <v>9743.6</v>
      </c>
      <c r="AI113">
        <f t="shared" si="137"/>
        <v>34102.6</v>
      </c>
      <c r="AJ113">
        <f>INT(VLOOKUP($V113,映射表!$B:$C,2,FALSE)*VLOOKUP($U113,怪物属性偏向!$E:$I,5,FALSE)/100)</f>
        <v>124718</v>
      </c>
    </row>
    <row r="114" spans="1:36" x14ac:dyDescent="0.15">
      <c r="A114">
        <f t="shared" si="122"/>
        <v>3000070</v>
      </c>
      <c r="B114">
        <f t="shared" si="123"/>
        <v>3000113</v>
      </c>
      <c r="C114" t="str">
        <f t="shared" si="124"/>
        <v/>
      </c>
      <c r="D114" t="str">
        <f t="shared" si="125"/>
        <v>3000070s9</v>
      </c>
      <c r="E114" t="str">
        <f t="shared" si="126"/>
        <v>3000112:70:1</v>
      </c>
      <c r="F114">
        <f t="shared" si="127"/>
        <v>112</v>
      </c>
      <c r="G114">
        <f t="shared" si="128"/>
        <v>3000112</v>
      </c>
      <c r="H114">
        <f t="shared" si="138"/>
        <v>112</v>
      </c>
      <c r="I114" t="str">
        <f>VLOOKUP(U114,怪物属性偏向!E:F,2,FALSE)</f>
        <v>群体治疗怪</v>
      </c>
      <c r="J114">
        <f t="shared" si="129"/>
        <v>70</v>
      </c>
      <c r="K114">
        <f t="shared" si="130"/>
        <v>30770</v>
      </c>
      <c r="L114">
        <f t="shared" si="131"/>
        <v>51284</v>
      </c>
      <c r="M114">
        <f t="shared" si="132"/>
        <v>10256</v>
      </c>
      <c r="N114">
        <f t="shared" si="133"/>
        <v>0</v>
      </c>
      <c r="O114">
        <f t="shared" si="134"/>
        <v>3000112</v>
      </c>
      <c r="P114" t="str">
        <f t="shared" si="135"/>
        <v>群体治疗怪</v>
      </c>
      <c r="S114">
        <v>70</v>
      </c>
      <c r="T114">
        <v>9</v>
      </c>
      <c r="U114" t="s">
        <v>222</v>
      </c>
      <c r="V114">
        <f>VLOOKUP(S114,映射表!T:U,2,FALSE)</f>
        <v>70</v>
      </c>
      <c r="W114">
        <v>0</v>
      </c>
      <c r="X114" s="5">
        <v>0.6</v>
      </c>
      <c r="Y114" s="5">
        <v>1</v>
      </c>
      <c r="Z114" s="5">
        <f t="shared" si="136"/>
        <v>0.12500060935481511</v>
      </c>
      <c r="AA114" s="5">
        <v>0</v>
      </c>
      <c r="AB114" s="5">
        <v>1</v>
      </c>
      <c r="AC114" s="10">
        <f>INT(VLOOKUP($V114,映射表!$B:$C,2,FALSE)*VLOOKUP($U114,怪物属性偏向!$E:$I,3,FALSE)/100*X114*$AB114)</f>
        <v>30770</v>
      </c>
      <c r="AD114" s="10">
        <f>INT(VLOOKUP($V114,映射表!$B:$C,2,FALSE)*VLOOKUP($U114,怪物属性偏向!$E:$I,4,FALSE)/100*Y114*$AB114)</f>
        <v>51284</v>
      </c>
      <c r="AE114" s="10">
        <f>INT(VLOOKUP($V114,映射表!$B:$C,2,FALSE)*VLOOKUP($U114,怪物属性偏向!$E:$I,5,FALSE)/100*Z114*AB114)</f>
        <v>10256</v>
      </c>
      <c r="AF114" s="10">
        <f>INT(VLOOKUP($V114,映射表!$B:$D,3,FALSE)*AA114)</f>
        <v>0</v>
      </c>
      <c r="AG114">
        <v>1</v>
      </c>
      <c r="AH114">
        <f>VLOOKUP(V114,映射表!B:C,2,FALSE)*0.25-AD114*0.05</f>
        <v>10256.799999999999</v>
      </c>
      <c r="AI114">
        <f t="shared" si="137"/>
        <v>10256.799999999999</v>
      </c>
      <c r="AJ114">
        <f>INT(VLOOKUP($V114,映射表!$B:$C,2,FALSE)*VLOOKUP($U114,怪物属性偏向!$E:$I,5,FALSE)/100)</f>
        <v>82054</v>
      </c>
    </row>
    <row r="115" spans="1:36" x14ac:dyDescent="0.15">
      <c r="A115">
        <f t="shared" si="122"/>
        <v>3000071</v>
      </c>
      <c r="B115">
        <f t="shared" si="123"/>
        <v>3000113</v>
      </c>
      <c r="C115">
        <f t="shared" si="124"/>
        <v>3000113</v>
      </c>
      <c r="D115" t="str">
        <f t="shared" si="125"/>
        <v>3000071s2</v>
      </c>
      <c r="E115" t="str">
        <f t="shared" si="126"/>
        <v>3000113:71:1</v>
      </c>
      <c r="F115">
        <f t="shared" si="127"/>
        <v>113</v>
      </c>
      <c r="G115">
        <f t="shared" si="128"/>
        <v>3000113</v>
      </c>
      <c r="H115">
        <f t="shared" si="138"/>
        <v>113</v>
      </c>
      <c r="I115" t="str">
        <f>VLOOKUP(U115,怪物属性偏向!E:F,2,FALSE)</f>
        <v>甲虫精</v>
      </c>
      <c r="J115">
        <f t="shared" si="129"/>
        <v>71</v>
      </c>
      <c r="K115">
        <f t="shared" si="130"/>
        <v>23694</v>
      </c>
      <c r="L115">
        <f t="shared" si="131"/>
        <v>56415</v>
      </c>
      <c r="M115">
        <f t="shared" si="132"/>
        <v>39490</v>
      </c>
      <c r="N115">
        <f t="shared" si="133"/>
        <v>0</v>
      </c>
      <c r="O115">
        <f t="shared" si="134"/>
        <v>3000113</v>
      </c>
      <c r="P115" t="str">
        <f t="shared" si="135"/>
        <v>攻低血高</v>
      </c>
      <c r="S115">
        <v>71</v>
      </c>
      <c r="T115">
        <v>2</v>
      </c>
      <c r="U115" t="s">
        <v>135</v>
      </c>
      <c r="V115">
        <f>VLOOKUP(S115,映射表!T:U,2,FALSE)</f>
        <v>71</v>
      </c>
      <c r="W115">
        <v>1</v>
      </c>
      <c r="X115" s="5">
        <v>0.6</v>
      </c>
      <c r="Y115" s="5">
        <v>1</v>
      </c>
      <c r="Z115" s="5">
        <f t="shared" si="136"/>
        <v>0.27343825732921578</v>
      </c>
      <c r="AA115" s="5">
        <v>0</v>
      </c>
      <c r="AB115" s="5">
        <v>1</v>
      </c>
      <c r="AC115" s="10">
        <f>INT(VLOOKUP($V115,映射表!$B:$C,2,FALSE)*VLOOKUP($U115,怪物属性偏向!$E:$I,3,FALSE)/100*X115*$AB115)</f>
        <v>23694</v>
      </c>
      <c r="AD115" s="10">
        <f>INT(VLOOKUP($V115,映射表!$B:$C,2,FALSE)*VLOOKUP($U115,怪物属性偏向!$E:$I,4,FALSE)/100*Y115*$AB115)</f>
        <v>56415</v>
      </c>
      <c r="AE115" s="10">
        <f>INT(VLOOKUP($V115,映射表!$B:$C,2,FALSE)*VLOOKUP($U115,怪物属性偏向!$E:$I,5,FALSE)/100*Z115*AB115)</f>
        <v>39490</v>
      </c>
      <c r="AF115" s="10">
        <f>INT(VLOOKUP($V115,映射表!$B:$D,3,FALSE)*AA115)</f>
        <v>0</v>
      </c>
      <c r="AG115">
        <v>3.5</v>
      </c>
      <c r="AH115">
        <f>VLOOKUP(V115,映射表!B:C,2,FALSE)*0.25-AD115*0.05</f>
        <v>11283</v>
      </c>
      <c r="AI115">
        <f t="shared" si="137"/>
        <v>39490.5</v>
      </c>
      <c r="AJ115">
        <f>INT(VLOOKUP($V115,映射表!$B:$C,2,FALSE)*VLOOKUP($U115,怪物属性偏向!$E:$I,5,FALSE)/100)</f>
        <v>144422</v>
      </c>
    </row>
    <row r="116" spans="1:36" x14ac:dyDescent="0.15">
      <c r="A116">
        <f t="shared" si="122"/>
        <v>3000072</v>
      </c>
      <c r="B116">
        <f t="shared" si="123"/>
        <v>3000115</v>
      </c>
      <c r="C116" t="str">
        <f t="shared" si="124"/>
        <v/>
      </c>
      <c r="D116" t="str">
        <f t="shared" si="125"/>
        <v>3000072s9</v>
      </c>
      <c r="E116" t="str">
        <f t="shared" si="126"/>
        <v>3000114:72:1</v>
      </c>
      <c r="F116">
        <f t="shared" si="127"/>
        <v>114</v>
      </c>
      <c r="G116">
        <f t="shared" si="128"/>
        <v>3000114</v>
      </c>
      <c r="H116">
        <f t="shared" si="138"/>
        <v>114</v>
      </c>
      <c r="I116" t="str">
        <f>VLOOKUP(U116,怪物属性偏向!E:F,2,FALSE)</f>
        <v>群体治疗怪</v>
      </c>
      <c r="J116">
        <f t="shared" si="129"/>
        <v>72</v>
      </c>
      <c r="K116">
        <f t="shared" si="130"/>
        <v>36928</v>
      </c>
      <c r="L116">
        <f t="shared" si="131"/>
        <v>61547</v>
      </c>
      <c r="M116">
        <f t="shared" si="132"/>
        <v>12309</v>
      </c>
      <c r="N116">
        <f t="shared" si="133"/>
        <v>0</v>
      </c>
      <c r="O116">
        <f t="shared" si="134"/>
        <v>3000114</v>
      </c>
      <c r="P116" t="str">
        <f t="shared" si="135"/>
        <v>群体治疗怪</v>
      </c>
      <c r="S116">
        <v>72</v>
      </c>
      <c r="T116">
        <v>9</v>
      </c>
      <c r="U116" t="s">
        <v>222</v>
      </c>
      <c r="V116">
        <f>VLOOKUP(S116,映射表!T:U,2,FALSE)</f>
        <v>72</v>
      </c>
      <c r="W116">
        <v>0</v>
      </c>
      <c r="X116" s="5">
        <v>0.6</v>
      </c>
      <c r="Y116" s="5">
        <v>1</v>
      </c>
      <c r="Z116" s="5">
        <f t="shared" si="136"/>
        <v>0.12500025387154098</v>
      </c>
      <c r="AA116" s="5">
        <v>0</v>
      </c>
      <c r="AB116" s="5">
        <v>1</v>
      </c>
      <c r="AC116" s="10">
        <f>INT(VLOOKUP($V116,映射表!$B:$C,2,FALSE)*VLOOKUP($U116,怪物属性偏向!$E:$I,3,FALSE)/100*X116*$AB116)</f>
        <v>36928</v>
      </c>
      <c r="AD116" s="10">
        <f>INT(VLOOKUP($V116,映射表!$B:$C,2,FALSE)*VLOOKUP($U116,怪物属性偏向!$E:$I,4,FALSE)/100*Y116*$AB116)</f>
        <v>61547</v>
      </c>
      <c r="AE116" s="10">
        <f>INT(VLOOKUP($V116,映射表!$B:$C,2,FALSE)*VLOOKUP($U116,怪物属性偏向!$E:$I,5,FALSE)/100*Z116*AB116)</f>
        <v>12309</v>
      </c>
      <c r="AF116" s="10">
        <f>INT(VLOOKUP($V116,映射表!$B:$D,3,FALSE)*AA116)</f>
        <v>0</v>
      </c>
      <c r="AG116">
        <v>1</v>
      </c>
      <c r="AH116">
        <f>VLOOKUP(V116,映射表!B:C,2,FALSE)*0.25-AD116*0.05</f>
        <v>12309.4</v>
      </c>
      <c r="AI116">
        <f t="shared" si="137"/>
        <v>12309.4</v>
      </c>
      <c r="AJ116">
        <f>INT(VLOOKUP($V116,映射表!$B:$C,2,FALSE)*VLOOKUP($U116,怪物属性偏向!$E:$I,5,FALSE)/100)</f>
        <v>98475</v>
      </c>
    </row>
    <row r="117" spans="1:36" x14ac:dyDescent="0.15">
      <c r="A117">
        <f t="shared" si="122"/>
        <v>3000073</v>
      </c>
      <c r="B117">
        <f t="shared" si="123"/>
        <v>3000115</v>
      </c>
      <c r="C117">
        <f t="shared" si="124"/>
        <v>3000115</v>
      </c>
      <c r="D117" t="str">
        <f t="shared" si="125"/>
        <v>3000073s2</v>
      </c>
      <c r="E117" t="str">
        <f t="shared" si="126"/>
        <v>3000115:73:1</v>
      </c>
      <c r="F117">
        <f t="shared" si="127"/>
        <v>115</v>
      </c>
      <c r="G117">
        <f t="shared" si="128"/>
        <v>3000115</v>
      </c>
      <c r="H117">
        <f t="shared" si="138"/>
        <v>115</v>
      </c>
      <c r="I117" t="str">
        <f>VLOOKUP(U117,怪物属性偏向!E:F,2,FALSE)</f>
        <v>甲虫精</v>
      </c>
      <c r="J117">
        <f t="shared" si="129"/>
        <v>73</v>
      </c>
      <c r="K117">
        <f t="shared" si="130"/>
        <v>28004</v>
      </c>
      <c r="L117">
        <f t="shared" si="131"/>
        <v>66678</v>
      </c>
      <c r="M117">
        <f t="shared" si="132"/>
        <v>46674</v>
      </c>
      <c r="N117">
        <f t="shared" si="133"/>
        <v>0</v>
      </c>
      <c r="O117">
        <f t="shared" si="134"/>
        <v>3000115</v>
      </c>
      <c r="P117" t="str">
        <f t="shared" si="135"/>
        <v>攻低血高</v>
      </c>
      <c r="S117">
        <v>73</v>
      </c>
      <c r="T117">
        <v>2</v>
      </c>
      <c r="U117" t="s">
        <v>135</v>
      </c>
      <c r="V117">
        <f>VLOOKUP(S117,映射表!T:U,2,FALSE)</f>
        <v>73</v>
      </c>
      <c r="W117">
        <v>1</v>
      </c>
      <c r="X117" s="5">
        <v>0.6</v>
      </c>
      <c r="Y117" s="5">
        <v>1</v>
      </c>
      <c r="Z117" s="5">
        <f t="shared" si="136"/>
        <v>0.27343858929669879</v>
      </c>
      <c r="AA117" s="5">
        <v>0</v>
      </c>
      <c r="AB117" s="5">
        <v>1</v>
      </c>
      <c r="AC117" s="10">
        <f>INT(VLOOKUP($V117,映射表!$B:$C,2,FALSE)*VLOOKUP($U117,怪物属性偏向!$E:$I,3,FALSE)/100*X117*$AB117)</f>
        <v>28004</v>
      </c>
      <c r="AD117" s="10">
        <f>INT(VLOOKUP($V117,映射表!$B:$C,2,FALSE)*VLOOKUP($U117,怪物属性偏向!$E:$I,4,FALSE)/100*Y117*$AB117)</f>
        <v>66678</v>
      </c>
      <c r="AE117" s="10">
        <f>INT(VLOOKUP($V117,映射表!$B:$C,2,FALSE)*VLOOKUP($U117,怪物属性偏向!$E:$I,5,FALSE)/100*Z117*AB117)</f>
        <v>46674</v>
      </c>
      <c r="AF117" s="10">
        <f>INT(VLOOKUP($V117,映射表!$B:$D,3,FALSE)*AA117)</f>
        <v>0</v>
      </c>
      <c r="AG117">
        <v>3.5</v>
      </c>
      <c r="AH117">
        <f>VLOOKUP(V117,映射表!B:C,2,FALSE)*0.25-AD117*0.05</f>
        <v>13335.6</v>
      </c>
      <c r="AI117">
        <f t="shared" si="137"/>
        <v>46674.6</v>
      </c>
      <c r="AJ117">
        <f>INT(VLOOKUP($V117,映射表!$B:$C,2,FALSE)*VLOOKUP($U117,怪物属性偏向!$E:$I,5,FALSE)/100)</f>
        <v>170695</v>
      </c>
    </row>
    <row r="118" spans="1:36" x14ac:dyDescent="0.15">
      <c r="A118">
        <f t="shared" si="122"/>
        <v>3000074</v>
      </c>
      <c r="B118">
        <f t="shared" si="123"/>
        <v>3000117</v>
      </c>
      <c r="C118" t="str">
        <f t="shared" si="124"/>
        <v/>
      </c>
      <c r="D118" t="str">
        <f t="shared" si="125"/>
        <v>3000074s9</v>
      </c>
      <c r="E118" t="str">
        <f t="shared" si="126"/>
        <v>3000116:74:1</v>
      </c>
      <c r="F118">
        <f t="shared" si="127"/>
        <v>116</v>
      </c>
      <c r="G118">
        <f t="shared" si="128"/>
        <v>3000116</v>
      </c>
      <c r="H118">
        <f t="shared" si="138"/>
        <v>116</v>
      </c>
      <c r="I118" t="str">
        <f>VLOOKUP(U118,怪物属性偏向!E:F,2,FALSE)</f>
        <v>群体治疗怪</v>
      </c>
      <c r="J118">
        <f t="shared" si="129"/>
        <v>74</v>
      </c>
      <c r="K118">
        <f t="shared" si="130"/>
        <v>43086</v>
      </c>
      <c r="L118">
        <f t="shared" si="131"/>
        <v>71810</v>
      </c>
      <c r="M118">
        <f t="shared" si="132"/>
        <v>14362</v>
      </c>
      <c r="N118">
        <f t="shared" si="133"/>
        <v>0</v>
      </c>
      <c r="O118">
        <f t="shared" si="134"/>
        <v>3000116</v>
      </c>
      <c r="P118" t="str">
        <f t="shared" si="135"/>
        <v>群体治疗怪</v>
      </c>
      <c r="S118">
        <v>74</v>
      </c>
      <c r="T118">
        <v>9</v>
      </c>
      <c r="U118" t="s">
        <v>222</v>
      </c>
      <c r="V118">
        <f>VLOOKUP(S118,映射表!T:U,2,FALSE)</f>
        <v>74</v>
      </c>
      <c r="W118">
        <v>0</v>
      </c>
      <c r="X118" s="5">
        <v>0.6</v>
      </c>
      <c r="Y118" s="5">
        <v>1</v>
      </c>
      <c r="Z118" s="5">
        <f t="shared" si="136"/>
        <v>0.125</v>
      </c>
      <c r="AA118" s="5">
        <v>0</v>
      </c>
      <c r="AB118" s="5">
        <v>1</v>
      </c>
      <c r="AC118" s="10">
        <f>INT(VLOOKUP($V118,映射表!$B:$C,2,FALSE)*VLOOKUP($U118,怪物属性偏向!$E:$I,3,FALSE)/100*X118*$AB118)</f>
        <v>43086</v>
      </c>
      <c r="AD118" s="10">
        <f>INT(VLOOKUP($V118,映射表!$B:$C,2,FALSE)*VLOOKUP($U118,怪物属性偏向!$E:$I,4,FALSE)/100*Y118*$AB118)</f>
        <v>71810</v>
      </c>
      <c r="AE118" s="10">
        <f>INT(VLOOKUP($V118,映射表!$B:$C,2,FALSE)*VLOOKUP($U118,怪物属性偏向!$E:$I,5,FALSE)/100*Z118*AB118)</f>
        <v>14362</v>
      </c>
      <c r="AF118" s="10">
        <f>INT(VLOOKUP($V118,映射表!$B:$D,3,FALSE)*AA118)</f>
        <v>0</v>
      </c>
      <c r="AG118">
        <v>1</v>
      </c>
      <c r="AH118">
        <f>VLOOKUP(V118,映射表!B:C,2,FALSE)*0.25-AD118*0.05</f>
        <v>14362</v>
      </c>
      <c r="AI118">
        <f t="shared" si="137"/>
        <v>14362</v>
      </c>
      <c r="AJ118">
        <f>INT(VLOOKUP($V118,映射表!$B:$C,2,FALSE)*VLOOKUP($U118,怪物属性偏向!$E:$I,5,FALSE)/100)</f>
        <v>114896</v>
      </c>
    </row>
    <row r="119" spans="1:36" x14ac:dyDescent="0.15">
      <c r="A119">
        <f t="shared" si="122"/>
        <v>3000075</v>
      </c>
      <c r="B119">
        <f t="shared" si="123"/>
        <v>3000117</v>
      </c>
      <c r="C119">
        <f t="shared" si="124"/>
        <v>3000117</v>
      </c>
      <c r="D119" t="str">
        <f t="shared" si="125"/>
        <v>3000075s2</v>
      </c>
      <c r="E119" t="str">
        <f t="shared" si="126"/>
        <v>3000117:75:1</v>
      </c>
      <c r="F119">
        <f t="shared" si="127"/>
        <v>117</v>
      </c>
      <c r="G119">
        <f t="shared" si="128"/>
        <v>3000117</v>
      </c>
      <c r="H119">
        <f t="shared" si="138"/>
        <v>117</v>
      </c>
      <c r="I119" t="str">
        <f>VLOOKUP(U119,怪物属性偏向!E:F,2,FALSE)</f>
        <v>甲虫精</v>
      </c>
      <c r="J119">
        <f t="shared" si="129"/>
        <v>75</v>
      </c>
      <c r="K119">
        <f t="shared" si="130"/>
        <v>32315</v>
      </c>
      <c r="L119">
        <f t="shared" si="131"/>
        <v>76942</v>
      </c>
      <c r="M119">
        <f t="shared" si="132"/>
        <v>53859</v>
      </c>
      <c r="N119">
        <f t="shared" si="133"/>
        <v>0</v>
      </c>
      <c r="O119">
        <f t="shared" si="134"/>
        <v>3000117</v>
      </c>
      <c r="P119" t="str">
        <f t="shared" si="135"/>
        <v>攻低血高</v>
      </c>
      <c r="S119">
        <v>75</v>
      </c>
      <c r="T119">
        <v>2</v>
      </c>
      <c r="U119" t="s">
        <v>135</v>
      </c>
      <c r="V119">
        <f>VLOOKUP(S119,映射表!T:U,2,FALSE)</f>
        <v>75</v>
      </c>
      <c r="W119">
        <v>1</v>
      </c>
      <c r="X119" s="5">
        <v>0.6</v>
      </c>
      <c r="Y119" s="5">
        <v>1</v>
      </c>
      <c r="Z119" s="5">
        <f t="shared" si="136"/>
        <v>0.27343822187022454</v>
      </c>
      <c r="AA119" s="5">
        <v>0</v>
      </c>
      <c r="AB119" s="5">
        <v>1</v>
      </c>
      <c r="AC119" s="10">
        <f>INT(VLOOKUP($V119,映射表!$B:$C,2,FALSE)*VLOOKUP($U119,怪物属性偏向!$E:$I,3,FALSE)/100*X119*$AB119)</f>
        <v>32315</v>
      </c>
      <c r="AD119" s="10">
        <f>INT(VLOOKUP($V119,映射表!$B:$C,2,FALSE)*VLOOKUP($U119,怪物属性偏向!$E:$I,4,FALSE)/100*Y119*$AB119)</f>
        <v>76942</v>
      </c>
      <c r="AE119" s="10">
        <f>INT(VLOOKUP($V119,映射表!$B:$C,2,FALSE)*VLOOKUP($U119,怪物属性偏向!$E:$I,5,FALSE)/100*Z119*AB119)</f>
        <v>53859</v>
      </c>
      <c r="AF119" s="10">
        <f>INT(VLOOKUP($V119,映射表!$B:$D,3,FALSE)*AA119)</f>
        <v>0</v>
      </c>
      <c r="AG119">
        <v>3.5</v>
      </c>
      <c r="AH119">
        <f>VLOOKUP(V119,映射表!B:C,2,FALSE)*0.25-AD119*0.05</f>
        <v>15388.4</v>
      </c>
      <c r="AI119">
        <f t="shared" si="137"/>
        <v>53859.4</v>
      </c>
      <c r="AJ119">
        <f>INT(VLOOKUP($V119,映射表!$B:$C,2,FALSE)*VLOOKUP($U119,怪物属性偏向!$E:$I,5,FALSE)/100)</f>
        <v>196971</v>
      </c>
    </row>
    <row r="120" spans="1:36" x14ac:dyDescent="0.15">
      <c r="A120">
        <f t="shared" si="122"/>
        <v>3000076</v>
      </c>
      <c r="B120">
        <f t="shared" si="123"/>
        <v>3000119</v>
      </c>
      <c r="C120" t="str">
        <f t="shared" si="124"/>
        <v/>
      </c>
      <c r="D120" t="str">
        <f t="shared" si="125"/>
        <v>3000076s9</v>
      </c>
      <c r="E120" t="str">
        <f t="shared" si="126"/>
        <v>3000118:76:1</v>
      </c>
      <c r="F120">
        <f t="shared" si="127"/>
        <v>118</v>
      </c>
      <c r="G120">
        <f t="shared" si="128"/>
        <v>3000118</v>
      </c>
      <c r="H120">
        <f t="shared" si="138"/>
        <v>118</v>
      </c>
      <c r="I120" t="str">
        <f>VLOOKUP(U120,怪物属性偏向!E:F,2,FALSE)</f>
        <v>群体治疗怪</v>
      </c>
      <c r="J120">
        <f t="shared" si="129"/>
        <v>76</v>
      </c>
      <c r="K120">
        <f t="shared" si="130"/>
        <v>49243</v>
      </c>
      <c r="L120">
        <f t="shared" si="131"/>
        <v>82073</v>
      </c>
      <c r="M120">
        <f t="shared" si="132"/>
        <v>16414</v>
      </c>
      <c r="N120">
        <f t="shared" si="133"/>
        <v>0</v>
      </c>
      <c r="O120">
        <f t="shared" si="134"/>
        <v>3000118</v>
      </c>
      <c r="P120" t="str">
        <f t="shared" si="135"/>
        <v>群体治疗怪</v>
      </c>
      <c r="S120">
        <v>76</v>
      </c>
      <c r="T120">
        <v>9</v>
      </c>
      <c r="U120" t="s">
        <v>222</v>
      </c>
      <c r="V120">
        <f>VLOOKUP(S120,映射表!T:U,2,FALSE)</f>
        <v>76</v>
      </c>
      <c r="W120">
        <v>0</v>
      </c>
      <c r="X120" s="5">
        <v>0.6</v>
      </c>
      <c r="Y120" s="5">
        <v>1</v>
      </c>
      <c r="Z120" s="5">
        <f t="shared" si="136"/>
        <v>0.12500076152182521</v>
      </c>
      <c r="AA120" s="5">
        <v>0</v>
      </c>
      <c r="AB120" s="5">
        <v>1</v>
      </c>
      <c r="AC120" s="10">
        <f>INT(VLOOKUP($V120,映射表!$B:$C,2,FALSE)*VLOOKUP($U120,怪物属性偏向!$E:$I,3,FALSE)/100*X120*$AB120)</f>
        <v>49243</v>
      </c>
      <c r="AD120" s="10">
        <f>INT(VLOOKUP($V120,映射表!$B:$C,2,FALSE)*VLOOKUP($U120,怪物属性偏向!$E:$I,4,FALSE)/100*Y120*$AB120)</f>
        <v>82073</v>
      </c>
      <c r="AE120" s="10">
        <f>INT(VLOOKUP($V120,映射表!$B:$C,2,FALSE)*VLOOKUP($U120,怪物属性偏向!$E:$I,5,FALSE)/100*Z120*AB120)</f>
        <v>16414</v>
      </c>
      <c r="AF120" s="10">
        <f>INT(VLOOKUP($V120,映射表!$B:$D,3,FALSE)*AA120)</f>
        <v>0</v>
      </c>
      <c r="AG120">
        <v>1</v>
      </c>
      <c r="AH120">
        <f>VLOOKUP(V120,映射表!B:C,2,FALSE)*0.25-AD120*0.05</f>
        <v>16414.599999999999</v>
      </c>
      <c r="AI120">
        <f t="shared" si="137"/>
        <v>16414.599999999999</v>
      </c>
      <c r="AJ120">
        <f>INT(VLOOKUP($V120,映射表!$B:$C,2,FALSE)*VLOOKUP($U120,怪物属性偏向!$E:$I,5,FALSE)/100)</f>
        <v>131316</v>
      </c>
    </row>
    <row r="121" spans="1:36" x14ac:dyDescent="0.15">
      <c r="A121">
        <f t="shared" si="122"/>
        <v>3000077</v>
      </c>
      <c r="B121">
        <f t="shared" si="123"/>
        <v>3000119</v>
      </c>
      <c r="C121">
        <f t="shared" si="124"/>
        <v>3000119</v>
      </c>
      <c r="D121" t="str">
        <f t="shared" si="125"/>
        <v>3000077s2</v>
      </c>
      <c r="E121" t="str">
        <f t="shared" si="126"/>
        <v>3000119:77:1</v>
      </c>
      <c r="F121">
        <f t="shared" si="127"/>
        <v>119</v>
      </c>
      <c r="G121">
        <f t="shared" si="128"/>
        <v>3000119</v>
      </c>
      <c r="H121">
        <f t="shared" si="138"/>
        <v>119</v>
      </c>
      <c r="I121" t="str">
        <f>VLOOKUP(U121,怪物属性偏向!E:F,2,FALSE)</f>
        <v>甲虫精</v>
      </c>
      <c r="J121">
        <f t="shared" si="129"/>
        <v>77</v>
      </c>
      <c r="K121">
        <f t="shared" si="130"/>
        <v>36626</v>
      </c>
      <c r="L121">
        <f t="shared" si="131"/>
        <v>87205</v>
      </c>
      <c r="M121">
        <f t="shared" si="132"/>
        <v>61043</v>
      </c>
      <c r="N121">
        <f t="shared" si="133"/>
        <v>0</v>
      </c>
      <c r="O121">
        <f t="shared" si="134"/>
        <v>3000119</v>
      </c>
      <c r="P121" t="str">
        <f t="shared" si="135"/>
        <v>攻低血高</v>
      </c>
      <c r="S121">
        <v>77</v>
      </c>
      <c r="T121">
        <v>2</v>
      </c>
      <c r="U121" t="s">
        <v>135</v>
      </c>
      <c r="V121">
        <f>VLOOKUP(S121,映射表!T:U,2,FALSE)</f>
        <v>77</v>
      </c>
      <c r="W121">
        <v>1</v>
      </c>
      <c r="X121" s="5">
        <v>0.6</v>
      </c>
      <c r="Y121" s="5">
        <v>1</v>
      </c>
      <c r="Z121" s="5">
        <f t="shared" si="136"/>
        <v>0.27343847986955977</v>
      </c>
      <c r="AA121" s="5">
        <v>0</v>
      </c>
      <c r="AB121" s="5">
        <v>1</v>
      </c>
      <c r="AC121" s="10">
        <f>INT(VLOOKUP($V121,映射表!$B:$C,2,FALSE)*VLOOKUP($U121,怪物属性偏向!$E:$I,3,FALSE)/100*X121*$AB121)</f>
        <v>36626</v>
      </c>
      <c r="AD121" s="10">
        <f>INT(VLOOKUP($V121,映射表!$B:$C,2,FALSE)*VLOOKUP($U121,怪物属性偏向!$E:$I,4,FALSE)/100*Y121*$AB121)</f>
        <v>87205</v>
      </c>
      <c r="AE121" s="10">
        <f>INT(VLOOKUP($V121,映射表!$B:$C,2,FALSE)*VLOOKUP($U121,怪物属性偏向!$E:$I,5,FALSE)/100*Z121*AB121)</f>
        <v>61043</v>
      </c>
      <c r="AF121" s="10">
        <f>INT(VLOOKUP($V121,映射表!$B:$D,3,FALSE)*AA121)</f>
        <v>0</v>
      </c>
      <c r="AG121">
        <v>3.5</v>
      </c>
      <c r="AH121">
        <f>VLOOKUP(V121,映射表!B:C,2,FALSE)*0.25-AD121*0.05</f>
        <v>17441</v>
      </c>
      <c r="AI121">
        <f t="shared" si="137"/>
        <v>61043.5</v>
      </c>
      <c r="AJ121">
        <f>INT(VLOOKUP($V121,映射表!$B:$C,2,FALSE)*VLOOKUP($U121,怪物属性偏向!$E:$I,5,FALSE)/100)</f>
        <v>223244</v>
      </c>
    </row>
    <row r="122" spans="1:36" x14ac:dyDescent="0.15">
      <c r="A122">
        <f t="shared" si="122"/>
        <v>3000078</v>
      </c>
      <c r="B122">
        <f t="shared" si="123"/>
        <v>3000121</v>
      </c>
      <c r="C122" t="str">
        <f t="shared" si="124"/>
        <v/>
      </c>
      <c r="D122" t="str">
        <f t="shared" si="125"/>
        <v>3000078s9</v>
      </c>
      <c r="E122" t="str">
        <f t="shared" si="126"/>
        <v>3000120:78:1</v>
      </c>
      <c r="F122">
        <f t="shared" si="127"/>
        <v>120</v>
      </c>
      <c r="G122">
        <f t="shared" si="128"/>
        <v>3000120</v>
      </c>
      <c r="H122">
        <f t="shared" si="138"/>
        <v>120</v>
      </c>
      <c r="I122" t="str">
        <f>VLOOKUP(U122,怪物属性偏向!E:F,2,FALSE)</f>
        <v>群体治疗怪</v>
      </c>
      <c r="J122">
        <f t="shared" si="129"/>
        <v>78</v>
      </c>
      <c r="K122">
        <f t="shared" si="130"/>
        <v>55401</v>
      </c>
      <c r="L122">
        <f t="shared" si="131"/>
        <v>92336</v>
      </c>
      <c r="M122">
        <f t="shared" si="132"/>
        <v>18467</v>
      </c>
      <c r="N122">
        <f t="shared" si="133"/>
        <v>0</v>
      </c>
      <c r="O122">
        <f t="shared" si="134"/>
        <v>3000120</v>
      </c>
      <c r="P122" t="str">
        <f t="shared" si="135"/>
        <v>群体治疗怪</v>
      </c>
      <c r="S122">
        <v>78</v>
      </c>
      <c r="T122">
        <v>9</v>
      </c>
      <c r="U122" t="s">
        <v>222</v>
      </c>
      <c r="V122">
        <f>VLOOKUP(S122,映射表!T:U,2,FALSE)</f>
        <v>78</v>
      </c>
      <c r="W122">
        <v>0</v>
      </c>
      <c r="X122" s="5">
        <v>0.6</v>
      </c>
      <c r="Y122" s="5">
        <v>1</v>
      </c>
      <c r="Z122" s="5">
        <f t="shared" si="136"/>
        <v>0.12500050765888032</v>
      </c>
      <c r="AA122" s="5">
        <v>0</v>
      </c>
      <c r="AB122" s="5">
        <v>1</v>
      </c>
      <c r="AC122" s="10">
        <f>INT(VLOOKUP($V122,映射表!$B:$C,2,FALSE)*VLOOKUP($U122,怪物属性偏向!$E:$I,3,FALSE)/100*X122*$AB122)</f>
        <v>55401</v>
      </c>
      <c r="AD122" s="10">
        <f>INT(VLOOKUP($V122,映射表!$B:$C,2,FALSE)*VLOOKUP($U122,怪物属性偏向!$E:$I,4,FALSE)/100*Y122*$AB122)</f>
        <v>92336</v>
      </c>
      <c r="AE122" s="10">
        <f>INT(VLOOKUP($V122,映射表!$B:$C,2,FALSE)*VLOOKUP($U122,怪物属性偏向!$E:$I,5,FALSE)/100*Z122*AB122)</f>
        <v>18467</v>
      </c>
      <c r="AF122" s="10">
        <f>INT(VLOOKUP($V122,映射表!$B:$D,3,FALSE)*AA122)</f>
        <v>0</v>
      </c>
      <c r="AG122">
        <v>1</v>
      </c>
      <c r="AH122">
        <f>VLOOKUP(V122,映射表!B:C,2,FALSE)*0.25-AD122*0.05</f>
        <v>18467.2</v>
      </c>
      <c r="AI122">
        <f t="shared" si="137"/>
        <v>18467.2</v>
      </c>
      <c r="AJ122">
        <f>INT(VLOOKUP($V122,映射表!$B:$C,2,FALSE)*VLOOKUP($U122,怪物属性偏向!$E:$I,5,FALSE)/100)</f>
        <v>147737</v>
      </c>
    </row>
    <row r="123" spans="1:36" x14ac:dyDescent="0.15">
      <c r="A123">
        <f t="shared" si="122"/>
        <v>3000079</v>
      </c>
      <c r="B123">
        <f t="shared" si="123"/>
        <v>3000121</v>
      </c>
      <c r="C123">
        <f t="shared" si="124"/>
        <v>3000121</v>
      </c>
      <c r="D123" t="str">
        <f t="shared" si="125"/>
        <v>3000079s2</v>
      </c>
      <c r="E123" t="str">
        <f t="shared" si="126"/>
        <v>3000121:79:1</v>
      </c>
      <c r="F123">
        <f t="shared" si="127"/>
        <v>121</v>
      </c>
      <c r="G123">
        <f t="shared" si="128"/>
        <v>3000121</v>
      </c>
      <c r="H123">
        <f t="shared" si="138"/>
        <v>121</v>
      </c>
      <c r="I123" t="str">
        <f>VLOOKUP(U123,怪物属性偏向!E:F,2,FALSE)</f>
        <v>甲虫精</v>
      </c>
      <c r="J123">
        <f t="shared" si="129"/>
        <v>79</v>
      </c>
      <c r="K123">
        <f t="shared" si="130"/>
        <v>40936</v>
      </c>
      <c r="L123">
        <f t="shared" si="131"/>
        <v>97468</v>
      </c>
      <c r="M123">
        <f t="shared" si="132"/>
        <v>68227</v>
      </c>
      <c r="N123">
        <f t="shared" si="133"/>
        <v>0</v>
      </c>
      <c r="O123">
        <f t="shared" si="134"/>
        <v>3000121</v>
      </c>
      <c r="P123" t="str">
        <f t="shared" si="135"/>
        <v>攻低血高</v>
      </c>
      <c r="S123">
        <v>79</v>
      </c>
      <c r="T123">
        <v>2</v>
      </c>
      <c r="U123" t="s">
        <v>135</v>
      </c>
      <c r="V123">
        <f>VLOOKUP(S123,映射表!T:U,2,FALSE)</f>
        <v>79</v>
      </c>
      <c r="W123">
        <v>1</v>
      </c>
      <c r="X123" s="5">
        <v>0.6</v>
      </c>
      <c r="Y123" s="5">
        <v>1</v>
      </c>
      <c r="Z123" s="5">
        <f t="shared" si="136"/>
        <v>0.27343758766902587</v>
      </c>
      <c r="AA123" s="5">
        <v>0</v>
      </c>
      <c r="AB123" s="5">
        <v>1</v>
      </c>
      <c r="AC123" s="10">
        <f>INT(VLOOKUP($V123,映射表!$B:$C,2,FALSE)*VLOOKUP($U123,怪物属性偏向!$E:$I,3,FALSE)/100*X123*$AB123)</f>
        <v>40936</v>
      </c>
      <c r="AD123" s="10">
        <f>INT(VLOOKUP($V123,映射表!$B:$C,2,FALSE)*VLOOKUP($U123,怪物属性偏向!$E:$I,4,FALSE)/100*Y123*$AB123)</f>
        <v>97468</v>
      </c>
      <c r="AE123" s="10">
        <f>INT(VLOOKUP($V123,映射表!$B:$C,2,FALSE)*VLOOKUP($U123,怪物属性偏向!$E:$I,5,FALSE)/100*Z123*AB123)</f>
        <v>68227</v>
      </c>
      <c r="AF123" s="10">
        <f>INT(VLOOKUP($V123,映射表!$B:$D,3,FALSE)*AA123)</f>
        <v>0</v>
      </c>
      <c r="AG123">
        <v>3.5</v>
      </c>
      <c r="AH123">
        <f>VLOOKUP(V123,映射表!B:C,2,FALSE)*0.25-AD123*0.05</f>
        <v>19493.599999999999</v>
      </c>
      <c r="AI123">
        <f t="shared" si="137"/>
        <v>68227.599999999991</v>
      </c>
      <c r="AJ123">
        <f>INT(VLOOKUP($V123,映射表!$B:$C,2,FALSE)*VLOOKUP($U123,怪物属性偏向!$E:$I,5,FALSE)/100)</f>
        <v>249518</v>
      </c>
    </row>
    <row r="124" spans="1:36" x14ac:dyDescent="0.15">
      <c r="A124">
        <f t="shared" si="122"/>
        <v>3000080</v>
      </c>
      <c r="B124">
        <f t="shared" si="123"/>
        <v>3000123</v>
      </c>
      <c r="C124" t="str">
        <f t="shared" si="124"/>
        <v/>
      </c>
      <c r="D124" t="str">
        <f t="shared" si="125"/>
        <v>3000080s9</v>
      </c>
      <c r="E124" t="str">
        <f t="shared" si="126"/>
        <v>3000122:80:1</v>
      </c>
      <c r="F124">
        <f t="shared" si="127"/>
        <v>122</v>
      </c>
      <c r="G124">
        <f t="shared" si="128"/>
        <v>3000122</v>
      </c>
      <c r="H124">
        <f t="shared" si="138"/>
        <v>122</v>
      </c>
      <c r="I124" t="str">
        <f>VLOOKUP(U124,怪物属性偏向!E:F,2,FALSE)</f>
        <v>群体治疗怪</v>
      </c>
      <c r="J124">
        <f t="shared" si="129"/>
        <v>80</v>
      </c>
      <c r="K124">
        <f t="shared" si="130"/>
        <v>61560</v>
      </c>
      <c r="L124">
        <f t="shared" si="131"/>
        <v>102600</v>
      </c>
      <c r="M124">
        <f t="shared" si="132"/>
        <v>20520</v>
      </c>
      <c r="N124">
        <f t="shared" si="133"/>
        <v>0</v>
      </c>
      <c r="O124">
        <f t="shared" si="134"/>
        <v>3000122</v>
      </c>
      <c r="P124" t="str">
        <f t="shared" si="135"/>
        <v>群体治疗怪</v>
      </c>
      <c r="S124">
        <v>80</v>
      </c>
      <c r="T124">
        <v>9</v>
      </c>
      <c r="U124" t="s">
        <v>222</v>
      </c>
      <c r="V124">
        <f>VLOOKUP(S124,映射表!T:U,2,FALSE)</f>
        <v>80</v>
      </c>
      <c r="W124">
        <v>0</v>
      </c>
      <c r="X124" s="5">
        <v>0.6</v>
      </c>
      <c r="Y124" s="5">
        <v>1</v>
      </c>
      <c r="Z124" s="5">
        <f t="shared" si="136"/>
        <v>0.125</v>
      </c>
      <c r="AA124" s="5">
        <v>0</v>
      </c>
      <c r="AB124" s="5">
        <v>1</v>
      </c>
      <c r="AC124" s="10">
        <f>INT(VLOOKUP($V124,映射表!$B:$C,2,FALSE)*VLOOKUP($U124,怪物属性偏向!$E:$I,3,FALSE)/100*X124*$AB124)</f>
        <v>61560</v>
      </c>
      <c r="AD124" s="10">
        <f>INT(VLOOKUP($V124,映射表!$B:$C,2,FALSE)*VLOOKUP($U124,怪物属性偏向!$E:$I,4,FALSE)/100*Y124*$AB124)</f>
        <v>102600</v>
      </c>
      <c r="AE124" s="10">
        <f>INT(VLOOKUP($V124,映射表!$B:$C,2,FALSE)*VLOOKUP($U124,怪物属性偏向!$E:$I,5,FALSE)/100*Z124*AB124)</f>
        <v>20520</v>
      </c>
      <c r="AF124" s="10">
        <f>INT(VLOOKUP($V124,映射表!$B:$D,3,FALSE)*AA124)</f>
        <v>0</v>
      </c>
      <c r="AG124">
        <v>1</v>
      </c>
      <c r="AH124">
        <f>VLOOKUP(V124,映射表!B:C,2,FALSE)*0.25-AD124*0.05</f>
        <v>20520</v>
      </c>
      <c r="AI124">
        <f t="shared" si="137"/>
        <v>20520</v>
      </c>
      <c r="AJ124">
        <f>INT(VLOOKUP($V124,映射表!$B:$C,2,FALSE)*VLOOKUP($U124,怪物属性偏向!$E:$I,5,FALSE)/100)</f>
        <v>164160</v>
      </c>
    </row>
    <row r="125" spans="1:36" x14ac:dyDescent="0.15">
      <c r="A125">
        <f t="shared" si="122"/>
        <v>3000081</v>
      </c>
      <c r="B125">
        <f t="shared" si="123"/>
        <v>3000123</v>
      </c>
      <c r="C125">
        <f t="shared" si="124"/>
        <v>3000123</v>
      </c>
      <c r="D125" t="str">
        <f t="shared" si="125"/>
        <v>3000081s2</v>
      </c>
      <c r="E125" t="str">
        <f t="shared" si="126"/>
        <v>3000123:81:1</v>
      </c>
      <c r="F125">
        <f t="shared" si="127"/>
        <v>123</v>
      </c>
      <c r="G125">
        <f t="shared" si="128"/>
        <v>3000123</v>
      </c>
      <c r="H125">
        <f t="shared" si="138"/>
        <v>123</v>
      </c>
      <c r="I125" t="str">
        <f>VLOOKUP(U125,怪物属性偏向!E:F,2,FALSE)</f>
        <v>甲虫精</v>
      </c>
      <c r="J125">
        <f t="shared" si="129"/>
        <v>81</v>
      </c>
      <c r="K125">
        <f t="shared" si="130"/>
        <v>47403</v>
      </c>
      <c r="L125">
        <f t="shared" si="131"/>
        <v>112865</v>
      </c>
      <c r="M125">
        <f t="shared" si="132"/>
        <v>79005</v>
      </c>
      <c r="N125">
        <f t="shared" si="133"/>
        <v>0</v>
      </c>
      <c r="O125">
        <f t="shared" si="134"/>
        <v>3000123</v>
      </c>
      <c r="P125" t="str">
        <f t="shared" si="135"/>
        <v>攻低血高</v>
      </c>
      <c r="S125">
        <v>81</v>
      </c>
      <c r="T125">
        <v>2</v>
      </c>
      <c r="U125" t="s">
        <v>135</v>
      </c>
      <c r="V125">
        <f>VLOOKUP(S125,映射表!T:U,2,FALSE)</f>
        <v>81</v>
      </c>
      <c r="W125">
        <v>1</v>
      </c>
      <c r="X125" s="5">
        <v>0.6</v>
      </c>
      <c r="Y125" s="5">
        <v>1</v>
      </c>
      <c r="Z125" s="5">
        <f t="shared" si="136"/>
        <v>0.27343787854665769</v>
      </c>
      <c r="AA125" s="5">
        <v>0</v>
      </c>
      <c r="AB125" s="5">
        <v>1</v>
      </c>
      <c r="AC125" s="10">
        <f>INT(VLOOKUP($V125,映射表!$B:$C,2,FALSE)*VLOOKUP($U125,怪物属性偏向!$E:$I,3,FALSE)/100*X125*$AB125)</f>
        <v>47403</v>
      </c>
      <c r="AD125" s="10">
        <f>INT(VLOOKUP($V125,映射表!$B:$C,2,FALSE)*VLOOKUP($U125,怪物属性偏向!$E:$I,4,FALSE)/100*Y125*$AB125)</f>
        <v>112865</v>
      </c>
      <c r="AE125" s="10">
        <f>INT(VLOOKUP($V125,映射表!$B:$C,2,FALSE)*VLOOKUP($U125,怪物属性偏向!$E:$I,5,FALSE)/100*Z125*AB125)</f>
        <v>79005</v>
      </c>
      <c r="AF125" s="10">
        <f>INT(VLOOKUP($V125,映射表!$B:$D,3,FALSE)*AA125)</f>
        <v>0</v>
      </c>
      <c r="AG125">
        <v>3.5</v>
      </c>
      <c r="AH125">
        <f>VLOOKUP(V125,映射表!B:C,2,FALSE)*0.25-AD125*0.05</f>
        <v>22573</v>
      </c>
      <c r="AI125">
        <f t="shared" si="137"/>
        <v>79005.5</v>
      </c>
      <c r="AJ125">
        <f>INT(VLOOKUP($V125,映射表!$B:$C,2,FALSE)*VLOOKUP($U125,怪物属性偏向!$E:$I,5,FALSE)/100)</f>
        <v>288934</v>
      </c>
    </row>
    <row r="126" spans="1:36" x14ac:dyDescent="0.15">
      <c r="A126">
        <f t="shared" si="122"/>
        <v>3000082</v>
      </c>
      <c r="B126">
        <f t="shared" si="123"/>
        <v>3000125</v>
      </c>
      <c r="C126" t="str">
        <f t="shared" si="124"/>
        <v/>
      </c>
      <c r="D126" t="str">
        <f t="shared" si="125"/>
        <v>3000082s9</v>
      </c>
      <c r="E126" t="str">
        <f t="shared" si="126"/>
        <v>3000124:82:1</v>
      </c>
      <c r="F126">
        <f t="shared" si="127"/>
        <v>124</v>
      </c>
      <c r="G126">
        <f t="shared" si="128"/>
        <v>3000124</v>
      </c>
      <c r="H126">
        <f t="shared" si="138"/>
        <v>124</v>
      </c>
      <c r="I126" t="str">
        <f>VLOOKUP(U126,怪物属性偏向!E:F,2,FALSE)</f>
        <v>群体治疗怪</v>
      </c>
      <c r="J126">
        <f t="shared" si="129"/>
        <v>82</v>
      </c>
      <c r="K126">
        <f t="shared" si="130"/>
        <v>73878</v>
      </c>
      <c r="L126">
        <f t="shared" si="131"/>
        <v>123130</v>
      </c>
      <c r="M126">
        <f t="shared" si="132"/>
        <v>24626</v>
      </c>
      <c r="N126">
        <f t="shared" si="133"/>
        <v>0</v>
      </c>
      <c r="O126">
        <f t="shared" si="134"/>
        <v>3000124</v>
      </c>
      <c r="P126" t="str">
        <f t="shared" si="135"/>
        <v>群体治疗怪</v>
      </c>
      <c r="S126">
        <v>82</v>
      </c>
      <c r="T126">
        <v>9</v>
      </c>
      <c r="U126" t="s">
        <v>222</v>
      </c>
      <c r="V126">
        <f>VLOOKUP(S126,映射表!T:U,2,FALSE)</f>
        <v>82</v>
      </c>
      <c r="W126">
        <v>0</v>
      </c>
      <c r="X126" s="5">
        <v>0.6</v>
      </c>
      <c r="Y126" s="5">
        <v>1</v>
      </c>
      <c r="Z126" s="5">
        <f t="shared" si="136"/>
        <v>0.125</v>
      </c>
      <c r="AA126" s="5">
        <v>0</v>
      </c>
      <c r="AB126" s="5">
        <v>1</v>
      </c>
      <c r="AC126" s="10">
        <f>INT(VLOOKUP($V126,映射表!$B:$C,2,FALSE)*VLOOKUP($U126,怪物属性偏向!$E:$I,3,FALSE)/100*X126*$AB126)</f>
        <v>73878</v>
      </c>
      <c r="AD126" s="10">
        <f>INT(VLOOKUP($V126,映射表!$B:$C,2,FALSE)*VLOOKUP($U126,怪物属性偏向!$E:$I,4,FALSE)/100*Y126*$AB126)</f>
        <v>123130</v>
      </c>
      <c r="AE126" s="10">
        <f>INT(VLOOKUP($V126,映射表!$B:$C,2,FALSE)*VLOOKUP($U126,怪物属性偏向!$E:$I,5,FALSE)/100*Z126*AB126)</f>
        <v>24626</v>
      </c>
      <c r="AF126" s="10">
        <f>INT(VLOOKUP($V126,映射表!$B:$D,3,FALSE)*AA126)</f>
        <v>0</v>
      </c>
      <c r="AG126">
        <v>1</v>
      </c>
      <c r="AH126">
        <f>VLOOKUP(V126,映射表!B:C,2,FALSE)*0.25-AD126*0.05</f>
        <v>24626</v>
      </c>
      <c r="AI126">
        <f t="shared" si="137"/>
        <v>24626</v>
      </c>
      <c r="AJ126">
        <f>INT(VLOOKUP($V126,映射表!$B:$C,2,FALSE)*VLOOKUP($U126,怪物属性偏向!$E:$I,5,FALSE)/100)</f>
        <v>197008</v>
      </c>
    </row>
    <row r="127" spans="1:36" x14ac:dyDescent="0.15">
      <c r="A127">
        <f t="shared" si="122"/>
        <v>3000083</v>
      </c>
      <c r="B127">
        <f t="shared" si="123"/>
        <v>3000125</v>
      </c>
      <c r="C127">
        <f t="shared" si="124"/>
        <v>3000125</v>
      </c>
      <c r="D127" t="str">
        <f t="shared" si="125"/>
        <v>3000083s2</v>
      </c>
      <c r="E127" t="str">
        <f t="shared" si="126"/>
        <v>3000125:83:1</v>
      </c>
      <c r="F127">
        <f t="shared" si="127"/>
        <v>125</v>
      </c>
      <c r="G127">
        <f t="shared" si="128"/>
        <v>3000125</v>
      </c>
      <c r="H127">
        <f t="shared" si="138"/>
        <v>125</v>
      </c>
      <c r="I127" t="str">
        <f>VLOOKUP(U127,怪物属性偏向!E:F,2,FALSE)</f>
        <v>甲虫精</v>
      </c>
      <c r="J127">
        <f t="shared" si="129"/>
        <v>83</v>
      </c>
      <c r="K127">
        <f t="shared" si="130"/>
        <v>56025</v>
      </c>
      <c r="L127">
        <f t="shared" si="131"/>
        <v>133395</v>
      </c>
      <c r="M127">
        <f t="shared" si="132"/>
        <v>93376</v>
      </c>
      <c r="N127">
        <f t="shared" si="133"/>
        <v>0</v>
      </c>
      <c r="O127">
        <f t="shared" si="134"/>
        <v>3000125</v>
      </c>
      <c r="P127" t="str">
        <f t="shared" si="135"/>
        <v>攻低血高</v>
      </c>
      <c r="S127">
        <v>83</v>
      </c>
      <c r="T127">
        <v>2</v>
      </c>
      <c r="U127" t="s">
        <v>135</v>
      </c>
      <c r="V127">
        <f>VLOOKUP(S127,映射表!T:U,2,FALSE)</f>
        <v>83</v>
      </c>
      <c r="W127">
        <v>1</v>
      </c>
      <c r="X127" s="5">
        <v>0.6</v>
      </c>
      <c r="Y127" s="5">
        <v>1</v>
      </c>
      <c r="Z127" s="5">
        <f t="shared" si="136"/>
        <v>0.27343766014331272</v>
      </c>
      <c r="AA127" s="5">
        <v>0</v>
      </c>
      <c r="AB127" s="5">
        <v>1</v>
      </c>
      <c r="AC127" s="10">
        <f>INT(VLOOKUP($V127,映射表!$B:$C,2,FALSE)*VLOOKUP($U127,怪物属性偏向!$E:$I,3,FALSE)/100*X127*$AB127)</f>
        <v>56025</v>
      </c>
      <c r="AD127" s="10">
        <f>INT(VLOOKUP($V127,映射表!$B:$C,2,FALSE)*VLOOKUP($U127,怪物属性偏向!$E:$I,4,FALSE)/100*Y127*$AB127)</f>
        <v>133395</v>
      </c>
      <c r="AE127" s="10">
        <f>INT(VLOOKUP($V127,映射表!$B:$C,2,FALSE)*VLOOKUP($U127,怪物属性偏向!$E:$I,5,FALSE)/100*Z127*AB127)</f>
        <v>93376</v>
      </c>
      <c r="AF127" s="10">
        <f>INT(VLOOKUP($V127,映射表!$B:$D,3,FALSE)*AA127)</f>
        <v>0</v>
      </c>
      <c r="AG127">
        <v>3.5</v>
      </c>
      <c r="AH127">
        <f>VLOOKUP(V127,映射表!B:C,2,FALSE)*0.25-AD127*0.05</f>
        <v>26679</v>
      </c>
      <c r="AI127">
        <f t="shared" si="137"/>
        <v>93376.5</v>
      </c>
      <c r="AJ127">
        <f>INT(VLOOKUP($V127,映射表!$B:$C,2,FALSE)*VLOOKUP($U127,怪物属性偏向!$E:$I,5,FALSE)/100)</f>
        <v>341491</v>
      </c>
    </row>
    <row r="128" spans="1:36" x14ac:dyDescent="0.15">
      <c r="A128">
        <f t="shared" si="122"/>
        <v>3000084</v>
      </c>
      <c r="B128">
        <f t="shared" si="123"/>
        <v>3000127</v>
      </c>
      <c r="C128" t="str">
        <f t="shared" si="124"/>
        <v/>
      </c>
      <c r="D128" t="str">
        <f t="shared" si="125"/>
        <v>3000084s9</v>
      </c>
      <c r="E128" t="str">
        <f t="shared" si="126"/>
        <v>3000126:84:1</v>
      </c>
      <c r="F128">
        <f t="shared" si="127"/>
        <v>126</v>
      </c>
      <c r="G128">
        <f t="shared" si="128"/>
        <v>3000126</v>
      </c>
      <c r="H128">
        <f t="shared" si="138"/>
        <v>126</v>
      </c>
      <c r="I128" t="str">
        <f>VLOOKUP(U128,怪物属性偏向!E:F,2,FALSE)</f>
        <v>群体治疗怪</v>
      </c>
      <c r="J128">
        <f t="shared" si="129"/>
        <v>84</v>
      </c>
      <c r="K128">
        <f t="shared" si="130"/>
        <v>86196</v>
      </c>
      <c r="L128">
        <f t="shared" si="131"/>
        <v>143660</v>
      </c>
      <c r="M128">
        <f t="shared" si="132"/>
        <v>28732</v>
      </c>
      <c r="N128">
        <f t="shared" si="133"/>
        <v>0</v>
      </c>
      <c r="O128">
        <f t="shared" si="134"/>
        <v>3000126</v>
      </c>
      <c r="P128" t="str">
        <f t="shared" si="135"/>
        <v>群体治疗怪</v>
      </c>
      <c r="S128">
        <v>84</v>
      </c>
      <c r="T128">
        <v>9</v>
      </c>
      <c r="U128" t="s">
        <v>222</v>
      </c>
      <c r="V128">
        <f>VLOOKUP(S128,映射表!T:U,2,FALSE)</f>
        <v>84</v>
      </c>
      <c r="W128">
        <v>0</v>
      </c>
      <c r="X128" s="5">
        <v>0.6</v>
      </c>
      <c r="Y128" s="5">
        <v>1</v>
      </c>
      <c r="Z128" s="5">
        <f t="shared" si="136"/>
        <v>0.125</v>
      </c>
      <c r="AA128" s="5">
        <v>0</v>
      </c>
      <c r="AB128" s="5">
        <v>1</v>
      </c>
      <c r="AC128" s="10">
        <f>INT(VLOOKUP($V128,映射表!$B:$C,2,FALSE)*VLOOKUP($U128,怪物属性偏向!$E:$I,3,FALSE)/100*X128*$AB128)</f>
        <v>86196</v>
      </c>
      <c r="AD128" s="10">
        <f>INT(VLOOKUP($V128,映射表!$B:$C,2,FALSE)*VLOOKUP($U128,怪物属性偏向!$E:$I,4,FALSE)/100*Y128*$AB128)</f>
        <v>143660</v>
      </c>
      <c r="AE128" s="10">
        <f>INT(VLOOKUP($V128,映射表!$B:$C,2,FALSE)*VLOOKUP($U128,怪物属性偏向!$E:$I,5,FALSE)/100*Z128*AB128)</f>
        <v>28732</v>
      </c>
      <c r="AF128" s="10">
        <f>INT(VLOOKUP($V128,映射表!$B:$D,3,FALSE)*AA128)</f>
        <v>0</v>
      </c>
      <c r="AG128">
        <v>1</v>
      </c>
      <c r="AH128">
        <f>VLOOKUP(V128,映射表!B:C,2,FALSE)*0.25-AD128*0.05</f>
        <v>28732</v>
      </c>
      <c r="AI128">
        <f t="shared" si="137"/>
        <v>28732</v>
      </c>
      <c r="AJ128">
        <f>INT(VLOOKUP($V128,映射表!$B:$C,2,FALSE)*VLOOKUP($U128,怪物属性偏向!$E:$I,5,FALSE)/100)</f>
        <v>229856</v>
      </c>
    </row>
    <row r="129" spans="1:36" x14ac:dyDescent="0.15">
      <c r="A129">
        <f t="shared" si="122"/>
        <v>3000085</v>
      </c>
      <c r="B129">
        <f t="shared" si="123"/>
        <v>3000127</v>
      </c>
      <c r="C129">
        <f t="shared" si="124"/>
        <v>3000127</v>
      </c>
      <c r="D129" t="str">
        <f t="shared" si="125"/>
        <v>3000085s2</v>
      </c>
      <c r="E129" t="str">
        <f t="shared" si="126"/>
        <v>3000127:85:1</v>
      </c>
      <c r="F129">
        <f t="shared" si="127"/>
        <v>127</v>
      </c>
      <c r="G129">
        <f t="shared" si="128"/>
        <v>3000127</v>
      </c>
      <c r="H129">
        <f t="shared" si="138"/>
        <v>127</v>
      </c>
      <c r="I129" t="str">
        <f>VLOOKUP(U129,怪物属性偏向!E:F,2,FALSE)</f>
        <v>甲虫精</v>
      </c>
      <c r="J129">
        <f t="shared" si="129"/>
        <v>85</v>
      </c>
      <c r="K129">
        <f t="shared" si="130"/>
        <v>64648</v>
      </c>
      <c r="L129">
        <f t="shared" si="131"/>
        <v>153925</v>
      </c>
      <c r="M129">
        <f t="shared" si="132"/>
        <v>107747</v>
      </c>
      <c r="N129">
        <f t="shared" si="133"/>
        <v>0</v>
      </c>
      <c r="O129">
        <f t="shared" si="134"/>
        <v>3000127</v>
      </c>
      <c r="P129" t="str">
        <f t="shared" si="135"/>
        <v>攻低血高</v>
      </c>
      <c r="S129">
        <v>85</v>
      </c>
      <c r="T129">
        <v>2</v>
      </c>
      <c r="U129" t="s">
        <v>135</v>
      </c>
      <c r="V129">
        <f>VLOOKUP(S129,映射表!T:U,2,FALSE)</f>
        <v>85</v>
      </c>
      <c r="W129">
        <v>1</v>
      </c>
      <c r="X129" s="5">
        <v>0.6</v>
      </c>
      <c r="Y129" s="5">
        <v>1</v>
      </c>
      <c r="Z129" s="5">
        <f t="shared" si="136"/>
        <v>0.2734375</v>
      </c>
      <c r="AA129" s="5">
        <v>0</v>
      </c>
      <c r="AB129" s="5">
        <v>1</v>
      </c>
      <c r="AC129" s="10">
        <f>INT(VLOOKUP($V129,映射表!$B:$C,2,FALSE)*VLOOKUP($U129,怪物属性偏向!$E:$I,3,FALSE)/100*X129*$AB129)</f>
        <v>64648</v>
      </c>
      <c r="AD129" s="10">
        <f>INT(VLOOKUP($V129,映射表!$B:$C,2,FALSE)*VLOOKUP($U129,怪物属性偏向!$E:$I,4,FALSE)/100*Y129*$AB129)</f>
        <v>153925</v>
      </c>
      <c r="AE129" s="10">
        <f>INT(VLOOKUP($V129,映射表!$B:$C,2,FALSE)*VLOOKUP($U129,怪物属性偏向!$E:$I,5,FALSE)/100*Z129*AB129)</f>
        <v>107747</v>
      </c>
      <c r="AF129" s="10">
        <f>INT(VLOOKUP($V129,映射表!$B:$D,3,FALSE)*AA129)</f>
        <v>0</v>
      </c>
      <c r="AG129">
        <v>3.5</v>
      </c>
      <c r="AH129">
        <f>VLOOKUP(V129,映射表!B:C,2,FALSE)*0.25-AD129*0.05</f>
        <v>30785</v>
      </c>
      <c r="AI129">
        <f t="shared" si="137"/>
        <v>107747.5</v>
      </c>
      <c r="AJ129">
        <f>INT(VLOOKUP($V129,映射表!$B:$C,2,FALSE)*VLOOKUP($U129,怪物属性偏向!$E:$I,5,FALSE)/100)</f>
        <v>394048</v>
      </c>
    </row>
    <row r="130" spans="1:36" x14ac:dyDescent="0.15">
      <c r="A130">
        <f t="shared" si="122"/>
        <v>3000086</v>
      </c>
      <c r="B130">
        <f t="shared" si="123"/>
        <v>3000129</v>
      </c>
      <c r="C130" t="str">
        <f t="shared" si="124"/>
        <v/>
      </c>
      <c r="D130" t="str">
        <f t="shared" si="125"/>
        <v>3000086s9</v>
      </c>
      <c r="E130" t="str">
        <f t="shared" si="126"/>
        <v>3000128:86:1</v>
      </c>
      <c r="F130">
        <f t="shared" si="127"/>
        <v>128</v>
      </c>
      <c r="G130">
        <f t="shared" si="128"/>
        <v>3000128</v>
      </c>
      <c r="H130">
        <f t="shared" si="138"/>
        <v>128</v>
      </c>
      <c r="I130" t="str">
        <f>VLOOKUP(U130,怪物属性偏向!E:F,2,FALSE)</f>
        <v>群体治疗怪</v>
      </c>
      <c r="J130">
        <f t="shared" si="129"/>
        <v>86</v>
      </c>
      <c r="K130">
        <f t="shared" si="130"/>
        <v>98514</v>
      </c>
      <c r="L130">
        <f t="shared" si="131"/>
        <v>164190</v>
      </c>
      <c r="M130">
        <f t="shared" si="132"/>
        <v>32838</v>
      </c>
      <c r="N130">
        <f t="shared" si="133"/>
        <v>0</v>
      </c>
      <c r="O130">
        <f t="shared" si="134"/>
        <v>3000128</v>
      </c>
      <c r="P130" t="str">
        <f t="shared" si="135"/>
        <v>群体治疗怪</v>
      </c>
      <c r="S130">
        <v>86</v>
      </c>
      <c r="T130">
        <v>9</v>
      </c>
      <c r="U130" t="s">
        <v>222</v>
      </c>
      <c r="V130">
        <f>VLOOKUP(S130,映射表!T:U,2,FALSE)</f>
        <v>86</v>
      </c>
      <c r="W130">
        <v>0</v>
      </c>
      <c r="X130" s="5">
        <v>0.6</v>
      </c>
      <c r="Y130" s="5">
        <v>1</v>
      </c>
      <c r="Z130" s="5">
        <f t="shared" si="136"/>
        <v>0.125</v>
      </c>
      <c r="AA130" s="5">
        <v>0</v>
      </c>
      <c r="AB130" s="5">
        <v>1</v>
      </c>
      <c r="AC130" s="10">
        <f>INT(VLOOKUP($V130,映射表!$B:$C,2,FALSE)*VLOOKUP($U130,怪物属性偏向!$E:$I,3,FALSE)/100*X130*$AB130)</f>
        <v>98514</v>
      </c>
      <c r="AD130" s="10">
        <f>INT(VLOOKUP($V130,映射表!$B:$C,2,FALSE)*VLOOKUP($U130,怪物属性偏向!$E:$I,4,FALSE)/100*Y130*$AB130)</f>
        <v>164190</v>
      </c>
      <c r="AE130" s="10">
        <f>INT(VLOOKUP($V130,映射表!$B:$C,2,FALSE)*VLOOKUP($U130,怪物属性偏向!$E:$I,5,FALSE)/100*Z130*AB130)</f>
        <v>32838</v>
      </c>
      <c r="AF130" s="10">
        <f>INT(VLOOKUP($V130,映射表!$B:$D,3,FALSE)*AA130)</f>
        <v>0</v>
      </c>
      <c r="AG130">
        <v>1</v>
      </c>
      <c r="AH130">
        <f>VLOOKUP(V130,映射表!B:C,2,FALSE)*0.25-AD130*0.05</f>
        <v>32838</v>
      </c>
      <c r="AI130">
        <f t="shared" si="137"/>
        <v>32838</v>
      </c>
      <c r="AJ130">
        <f>INT(VLOOKUP($V130,映射表!$B:$C,2,FALSE)*VLOOKUP($U130,怪物属性偏向!$E:$I,5,FALSE)/100)</f>
        <v>262704</v>
      </c>
    </row>
    <row r="131" spans="1:36" x14ac:dyDescent="0.15">
      <c r="A131">
        <f t="shared" si="122"/>
        <v>3000087</v>
      </c>
      <c r="B131">
        <f t="shared" si="123"/>
        <v>3000129</v>
      </c>
      <c r="C131">
        <f t="shared" si="124"/>
        <v>3000129</v>
      </c>
      <c r="D131" t="str">
        <f t="shared" si="125"/>
        <v>3000087s2</v>
      </c>
      <c r="E131" t="str">
        <f t="shared" si="126"/>
        <v>3000129:87:1</v>
      </c>
      <c r="F131">
        <f t="shared" si="127"/>
        <v>129</v>
      </c>
      <c r="G131">
        <f t="shared" si="128"/>
        <v>3000129</v>
      </c>
      <c r="H131">
        <f t="shared" si="138"/>
        <v>129</v>
      </c>
      <c r="I131" t="str">
        <f>VLOOKUP(U131,怪物属性偏向!E:F,2,FALSE)</f>
        <v>甲虫精</v>
      </c>
      <c r="J131">
        <f t="shared" si="129"/>
        <v>87</v>
      </c>
      <c r="K131">
        <f t="shared" si="130"/>
        <v>73271</v>
      </c>
      <c r="L131">
        <f t="shared" si="131"/>
        <v>174455</v>
      </c>
      <c r="M131">
        <f t="shared" si="132"/>
        <v>122118</v>
      </c>
      <c r="N131">
        <f t="shared" si="133"/>
        <v>0</v>
      </c>
      <c r="O131">
        <f t="shared" si="134"/>
        <v>3000129</v>
      </c>
      <c r="P131" t="str">
        <f t="shared" si="135"/>
        <v>攻低血高</v>
      </c>
      <c r="S131">
        <v>87</v>
      </c>
      <c r="T131">
        <v>2</v>
      </c>
      <c r="U131" t="s">
        <v>135</v>
      </c>
      <c r="V131">
        <f>VLOOKUP(S131,映射表!T:U,2,FALSE)</f>
        <v>87</v>
      </c>
      <c r="W131">
        <v>1</v>
      </c>
      <c r="X131" s="5">
        <v>0.6</v>
      </c>
      <c r="Y131" s="5">
        <v>1</v>
      </c>
      <c r="Z131" s="5">
        <f t="shared" si="136"/>
        <v>0.27343798980752526</v>
      </c>
      <c r="AA131" s="5">
        <v>0</v>
      </c>
      <c r="AB131" s="5">
        <v>1</v>
      </c>
      <c r="AC131" s="10">
        <f>INT(VLOOKUP($V131,映射表!$B:$C,2,FALSE)*VLOOKUP($U131,怪物属性偏向!$E:$I,3,FALSE)/100*X131*$AB131)</f>
        <v>73271</v>
      </c>
      <c r="AD131" s="10">
        <f>INT(VLOOKUP($V131,映射表!$B:$C,2,FALSE)*VLOOKUP($U131,怪物属性偏向!$E:$I,4,FALSE)/100*Y131*$AB131)</f>
        <v>174455</v>
      </c>
      <c r="AE131" s="10">
        <f>INT(VLOOKUP($V131,映射表!$B:$C,2,FALSE)*VLOOKUP($U131,怪物属性偏向!$E:$I,5,FALSE)/100*Z131*AB131)</f>
        <v>122118</v>
      </c>
      <c r="AF131" s="10">
        <f>INT(VLOOKUP($V131,映射表!$B:$D,3,FALSE)*AA131)</f>
        <v>0</v>
      </c>
      <c r="AG131">
        <v>3.5</v>
      </c>
      <c r="AH131">
        <f>VLOOKUP(V131,映射表!B:C,2,FALSE)*0.25-AD131*0.05</f>
        <v>34891</v>
      </c>
      <c r="AI131">
        <f t="shared" si="137"/>
        <v>122118.5</v>
      </c>
      <c r="AJ131">
        <f>INT(VLOOKUP($V131,映射表!$B:$C,2,FALSE)*VLOOKUP($U131,怪物属性偏向!$E:$I,5,FALSE)/100)</f>
        <v>446604</v>
      </c>
    </row>
    <row r="132" spans="1:36" x14ac:dyDescent="0.15">
      <c r="A132">
        <f t="shared" si="122"/>
        <v>3000088</v>
      </c>
      <c r="B132">
        <f t="shared" si="123"/>
        <v>3000131</v>
      </c>
      <c r="C132" t="str">
        <f t="shared" si="124"/>
        <v/>
      </c>
      <c r="D132" t="str">
        <f t="shared" si="125"/>
        <v>3000088s9</v>
      </c>
      <c r="E132" t="str">
        <f t="shared" si="126"/>
        <v>3000130:88:1</v>
      </c>
      <c r="F132">
        <f t="shared" si="127"/>
        <v>130</v>
      </c>
      <c r="G132">
        <f t="shared" si="128"/>
        <v>3000130</v>
      </c>
      <c r="H132">
        <f t="shared" si="138"/>
        <v>130</v>
      </c>
      <c r="I132" t="str">
        <f>VLOOKUP(U132,怪物属性偏向!E:F,2,FALSE)</f>
        <v>群体治疗怪</v>
      </c>
      <c r="J132">
        <f t="shared" si="129"/>
        <v>88</v>
      </c>
      <c r="K132">
        <f t="shared" si="130"/>
        <v>110832</v>
      </c>
      <c r="L132">
        <f t="shared" si="131"/>
        <v>184720</v>
      </c>
      <c r="M132">
        <f t="shared" si="132"/>
        <v>36944</v>
      </c>
      <c r="N132">
        <f t="shared" si="133"/>
        <v>0</v>
      </c>
      <c r="O132">
        <f t="shared" si="134"/>
        <v>3000130</v>
      </c>
      <c r="P132" t="str">
        <f t="shared" si="135"/>
        <v>群体治疗怪</v>
      </c>
      <c r="S132">
        <v>88</v>
      </c>
      <c r="T132">
        <v>9</v>
      </c>
      <c r="U132" t="s">
        <v>222</v>
      </c>
      <c r="V132">
        <f>VLOOKUP(S132,映射表!T:U,2,FALSE)</f>
        <v>88</v>
      </c>
      <c r="W132">
        <v>0</v>
      </c>
      <c r="X132" s="5">
        <v>0.6</v>
      </c>
      <c r="Y132" s="5">
        <v>1</v>
      </c>
      <c r="Z132" s="5">
        <f t="shared" si="136"/>
        <v>0.125</v>
      </c>
      <c r="AA132" s="5">
        <v>0</v>
      </c>
      <c r="AB132" s="5">
        <v>1</v>
      </c>
      <c r="AC132" s="10">
        <f>INT(VLOOKUP($V132,映射表!$B:$C,2,FALSE)*VLOOKUP($U132,怪物属性偏向!$E:$I,3,FALSE)/100*X132*$AB132)</f>
        <v>110832</v>
      </c>
      <c r="AD132" s="10">
        <f>INT(VLOOKUP($V132,映射表!$B:$C,2,FALSE)*VLOOKUP($U132,怪物属性偏向!$E:$I,4,FALSE)/100*Y132*$AB132)</f>
        <v>184720</v>
      </c>
      <c r="AE132" s="10">
        <f>INT(VLOOKUP($V132,映射表!$B:$C,2,FALSE)*VLOOKUP($U132,怪物属性偏向!$E:$I,5,FALSE)/100*Z132*AB132)</f>
        <v>36944</v>
      </c>
      <c r="AF132" s="10">
        <f>INT(VLOOKUP($V132,映射表!$B:$D,3,FALSE)*AA132)</f>
        <v>0</v>
      </c>
      <c r="AG132">
        <v>1</v>
      </c>
      <c r="AH132">
        <f>VLOOKUP(V132,映射表!B:C,2,FALSE)*0.25-AD132*0.05</f>
        <v>36944</v>
      </c>
      <c r="AI132">
        <f t="shared" si="137"/>
        <v>36944</v>
      </c>
      <c r="AJ132">
        <f>INT(VLOOKUP($V132,映射表!$B:$C,2,FALSE)*VLOOKUP($U132,怪物属性偏向!$E:$I,5,FALSE)/100)</f>
        <v>295552</v>
      </c>
    </row>
    <row r="133" spans="1:36" x14ac:dyDescent="0.15">
      <c r="A133">
        <f t="shared" si="122"/>
        <v>3000089</v>
      </c>
      <c r="B133">
        <f t="shared" si="123"/>
        <v>3000131</v>
      </c>
      <c r="C133">
        <f t="shared" si="124"/>
        <v>3000131</v>
      </c>
      <c r="D133" t="str">
        <f t="shared" si="125"/>
        <v>3000089s2</v>
      </c>
      <c r="E133" t="str">
        <f t="shared" si="126"/>
        <v>3000131:89:1</v>
      </c>
      <c r="F133">
        <f t="shared" si="127"/>
        <v>131</v>
      </c>
      <c r="G133">
        <f t="shared" si="128"/>
        <v>3000131</v>
      </c>
      <c r="H133">
        <f t="shared" si="138"/>
        <v>131</v>
      </c>
      <c r="I133" t="str">
        <f>VLOOKUP(U133,怪物属性偏向!E:F,2,FALSE)</f>
        <v>甲虫精</v>
      </c>
      <c r="J133">
        <f t="shared" si="129"/>
        <v>89</v>
      </c>
      <c r="K133">
        <f t="shared" si="130"/>
        <v>81893</v>
      </c>
      <c r="L133">
        <f t="shared" si="131"/>
        <v>194985</v>
      </c>
      <c r="M133">
        <f t="shared" si="132"/>
        <v>136489</v>
      </c>
      <c r="N133">
        <f t="shared" si="133"/>
        <v>0</v>
      </c>
      <c r="O133">
        <f t="shared" si="134"/>
        <v>3000131</v>
      </c>
      <c r="P133" t="str">
        <f t="shared" si="135"/>
        <v>攻低血高</v>
      </c>
      <c r="S133">
        <v>89</v>
      </c>
      <c r="T133">
        <v>2</v>
      </c>
      <c r="U133" t="s">
        <v>135</v>
      </c>
      <c r="V133">
        <f>VLOOKUP(S133,映射表!T:U,2,FALSE)</f>
        <v>89</v>
      </c>
      <c r="W133">
        <v>1</v>
      </c>
      <c r="X133" s="5">
        <v>0.6</v>
      </c>
      <c r="Y133" s="5">
        <v>1</v>
      </c>
      <c r="Z133" s="5">
        <f t="shared" si="136"/>
        <v>0.27343782867651922</v>
      </c>
      <c r="AA133" s="5">
        <v>0</v>
      </c>
      <c r="AB133" s="5">
        <v>1</v>
      </c>
      <c r="AC133" s="10">
        <f>INT(VLOOKUP($V133,映射表!$B:$C,2,FALSE)*VLOOKUP($U133,怪物属性偏向!$E:$I,3,FALSE)/100*X133*$AB133)</f>
        <v>81893</v>
      </c>
      <c r="AD133" s="10">
        <f>INT(VLOOKUP($V133,映射表!$B:$C,2,FALSE)*VLOOKUP($U133,怪物属性偏向!$E:$I,4,FALSE)/100*Y133*$AB133)</f>
        <v>194985</v>
      </c>
      <c r="AE133" s="10">
        <f>INT(VLOOKUP($V133,映射表!$B:$C,2,FALSE)*VLOOKUP($U133,怪物属性偏向!$E:$I,5,FALSE)/100*Z133*AB133)</f>
        <v>136489</v>
      </c>
      <c r="AF133" s="10">
        <f>INT(VLOOKUP($V133,映射表!$B:$D,3,FALSE)*AA133)</f>
        <v>0</v>
      </c>
      <c r="AG133">
        <v>3.5</v>
      </c>
      <c r="AH133">
        <f>VLOOKUP(V133,映射表!B:C,2,FALSE)*0.25-AD133*0.05</f>
        <v>38997</v>
      </c>
      <c r="AI133">
        <f t="shared" si="137"/>
        <v>136489.5</v>
      </c>
      <c r="AJ133">
        <f>INT(VLOOKUP($V133,映射表!$B:$C,2,FALSE)*VLOOKUP($U133,怪物属性偏向!$E:$I,5,FALSE)/100)</f>
        <v>499161</v>
      </c>
    </row>
    <row r="134" spans="1:36" x14ac:dyDescent="0.15">
      <c r="A134">
        <f t="shared" si="122"/>
        <v>3000090</v>
      </c>
      <c r="B134">
        <f t="shared" si="123"/>
        <v>3000133</v>
      </c>
      <c r="C134" t="str">
        <f t="shared" si="124"/>
        <v/>
      </c>
      <c r="D134" t="str">
        <f t="shared" si="125"/>
        <v>3000090s9</v>
      </c>
      <c r="E134" t="str">
        <f t="shared" si="126"/>
        <v>3000132:90:1</v>
      </c>
      <c r="F134">
        <f t="shared" si="127"/>
        <v>132</v>
      </c>
      <c r="G134">
        <f t="shared" si="128"/>
        <v>3000132</v>
      </c>
      <c r="H134">
        <f t="shared" si="138"/>
        <v>132</v>
      </c>
      <c r="I134" t="str">
        <f>VLOOKUP(U134,怪物属性偏向!E:F,2,FALSE)</f>
        <v>群体治疗怪</v>
      </c>
      <c r="J134">
        <f t="shared" si="129"/>
        <v>90</v>
      </c>
      <c r="K134">
        <f t="shared" si="130"/>
        <v>123150</v>
      </c>
      <c r="L134">
        <f t="shared" si="131"/>
        <v>205251</v>
      </c>
      <c r="M134">
        <f t="shared" si="132"/>
        <v>41050</v>
      </c>
      <c r="N134">
        <f t="shared" si="133"/>
        <v>0</v>
      </c>
      <c r="O134">
        <f t="shared" si="134"/>
        <v>3000132</v>
      </c>
      <c r="P134" t="str">
        <f t="shared" si="135"/>
        <v>群体治疗怪</v>
      </c>
      <c r="S134">
        <v>90</v>
      </c>
      <c r="T134">
        <v>9</v>
      </c>
      <c r="U134" t="s">
        <v>222</v>
      </c>
      <c r="V134">
        <f>VLOOKUP(S134,映射表!T:U,2,FALSE)</f>
        <v>90</v>
      </c>
      <c r="W134">
        <v>0</v>
      </c>
      <c r="X134" s="5">
        <v>0.6</v>
      </c>
      <c r="Y134" s="5">
        <v>1</v>
      </c>
      <c r="Z134" s="5">
        <f t="shared" si="136"/>
        <v>0.12500022837932892</v>
      </c>
      <c r="AA134" s="5">
        <v>0</v>
      </c>
      <c r="AB134" s="5">
        <v>1</v>
      </c>
      <c r="AC134" s="10">
        <f>INT(VLOOKUP($V134,映射表!$B:$C,2,FALSE)*VLOOKUP($U134,怪物属性偏向!$E:$I,3,FALSE)/100*X134*$AB134)</f>
        <v>123150</v>
      </c>
      <c r="AD134" s="10">
        <f>INT(VLOOKUP($V134,映射表!$B:$C,2,FALSE)*VLOOKUP($U134,怪物属性偏向!$E:$I,4,FALSE)/100*Y134*$AB134)</f>
        <v>205251</v>
      </c>
      <c r="AE134" s="10">
        <f>INT(VLOOKUP($V134,映射表!$B:$C,2,FALSE)*VLOOKUP($U134,怪物属性偏向!$E:$I,5,FALSE)/100*Z134*AB134)</f>
        <v>41050</v>
      </c>
      <c r="AF134" s="10">
        <f>INT(VLOOKUP($V134,映射表!$B:$D,3,FALSE)*AA134)</f>
        <v>0</v>
      </c>
      <c r="AG134">
        <v>1</v>
      </c>
      <c r="AH134">
        <f>VLOOKUP(V134,映射表!B:C,2,FALSE)*0.25-AD134*0.05</f>
        <v>41050.199999999997</v>
      </c>
      <c r="AI134">
        <f t="shared" si="137"/>
        <v>41050.199999999997</v>
      </c>
      <c r="AJ134">
        <f>INT(VLOOKUP($V134,映射表!$B:$C,2,FALSE)*VLOOKUP($U134,怪物属性偏向!$E:$I,5,FALSE)/100)</f>
        <v>328401</v>
      </c>
    </row>
    <row r="135" spans="1:36" x14ac:dyDescent="0.15">
      <c r="A135">
        <f t="shared" si="122"/>
        <v>3000091</v>
      </c>
      <c r="B135">
        <f t="shared" si="123"/>
        <v>3000133</v>
      </c>
      <c r="C135">
        <f t="shared" si="124"/>
        <v>3000133</v>
      </c>
      <c r="D135" t="str">
        <f t="shared" si="125"/>
        <v>3000091s9</v>
      </c>
      <c r="E135" t="str">
        <f t="shared" si="126"/>
        <v>3000133:91:1</v>
      </c>
      <c r="F135">
        <f t="shared" si="127"/>
        <v>133</v>
      </c>
      <c r="G135">
        <f t="shared" si="128"/>
        <v>3000133</v>
      </c>
      <c r="H135">
        <f t="shared" si="138"/>
        <v>133</v>
      </c>
      <c r="I135" t="str">
        <f>VLOOKUP(U135,怪物属性偏向!E:F,2,FALSE)</f>
        <v>甲虫精</v>
      </c>
      <c r="J135">
        <f t="shared" si="129"/>
        <v>91</v>
      </c>
      <c r="K135">
        <f t="shared" si="130"/>
        <v>94830</v>
      </c>
      <c r="L135">
        <f t="shared" si="131"/>
        <v>225786</v>
      </c>
      <c r="M135">
        <f t="shared" si="132"/>
        <v>158050</v>
      </c>
      <c r="N135">
        <f t="shared" si="133"/>
        <v>0</v>
      </c>
      <c r="O135">
        <f t="shared" si="134"/>
        <v>3000133</v>
      </c>
      <c r="P135" t="str">
        <f t="shared" si="135"/>
        <v>攻低血高</v>
      </c>
      <c r="S135">
        <v>91</v>
      </c>
      <c r="T135">
        <v>9</v>
      </c>
      <c r="U135" t="s">
        <v>135</v>
      </c>
      <c r="V135">
        <f>VLOOKUP(S135,映射表!T:U,2,FALSE)</f>
        <v>91</v>
      </c>
      <c r="W135">
        <v>1</v>
      </c>
      <c r="X135" s="5">
        <v>0.6</v>
      </c>
      <c r="Y135" s="5">
        <v>1</v>
      </c>
      <c r="Z135" s="5">
        <f t="shared" si="136"/>
        <v>0.27343757569047006</v>
      </c>
      <c r="AA135" s="5">
        <v>0</v>
      </c>
      <c r="AB135" s="5">
        <v>1</v>
      </c>
      <c r="AC135" s="10">
        <f>INT(VLOOKUP($V135,映射表!$B:$C,2,FALSE)*VLOOKUP($U135,怪物属性偏向!$E:$I,3,FALSE)/100*X135*$AB135)</f>
        <v>94830</v>
      </c>
      <c r="AD135" s="10">
        <f>INT(VLOOKUP($V135,映射表!$B:$C,2,FALSE)*VLOOKUP($U135,怪物属性偏向!$E:$I,4,FALSE)/100*Y135*$AB135)</f>
        <v>225786</v>
      </c>
      <c r="AE135" s="10">
        <f>INT(VLOOKUP($V135,映射表!$B:$C,2,FALSE)*VLOOKUP($U135,怪物属性偏向!$E:$I,5,FALSE)/100*Z135*AB135)</f>
        <v>158050</v>
      </c>
      <c r="AF135" s="10">
        <f>INT(VLOOKUP($V135,映射表!$B:$D,3,FALSE)*AA135)</f>
        <v>0</v>
      </c>
      <c r="AG135">
        <v>3.5</v>
      </c>
      <c r="AH135">
        <f>VLOOKUP(V135,映射表!B:C,2,FALSE)*0.25-AD135*0.05</f>
        <v>45157.2</v>
      </c>
      <c r="AI135">
        <f t="shared" si="137"/>
        <v>158050.19999999998</v>
      </c>
      <c r="AJ135">
        <f>INT(VLOOKUP($V135,映射表!$B:$C,2,FALSE)*VLOOKUP($U135,怪物属性偏向!$E:$I,5,FALSE)/100)</f>
        <v>578012</v>
      </c>
    </row>
    <row r="136" spans="1:36" x14ac:dyDescent="0.15">
      <c r="A136">
        <f t="shared" ref="A136:A144" si="139">3000000+S136</f>
        <v>3000092</v>
      </c>
      <c r="B136">
        <f t="shared" ref="B136:B144" si="140">IF(C136="",B137,C136)</f>
        <v>3000134</v>
      </c>
      <c r="C136">
        <f t="shared" ref="C136:C144" si="141">IF(W136=1,G136,IF(A136=A135,C135,""))</f>
        <v>3000134</v>
      </c>
      <c r="D136" t="str">
        <f t="shared" ref="D136:D144" si="142">A136&amp;"s"&amp;T136</f>
        <v>3000092s9</v>
      </c>
      <c r="E136" t="str">
        <f t="shared" ref="E136:E144" si="143">G136&amp;":"&amp;V136&amp;":"&amp;"1"</f>
        <v>3000134:92:1</v>
      </c>
      <c r="F136">
        <f t="shared" ref="F136:F144" si="144">H136</f>
        <v>134</v>
      </c>
      <c r="G136">
        <f t="shared" ref="G136:G144" si="145">3000000+F136</f>
        <v>3000134</v>
      </c>
      <c r="H136">
        <f t="shared" si="138"/>
        <v>134</v>
      </c>
      <c r="I136" t="str">
        <f>VLOOKUP(U136,怪物属性偏向!E:F,2,FALSE)</f>
        <v>甲虫精</v>
      </c>
      <c r="J136">
        <f t="shared" ref="J136:J144" si="146">V136</f>
        <v>92</v>
      </c>
      <c r="K136">
        <f t="shared" ref="K136:K144" si="147">AC136</f>
        <v>103455</v>
      </c>
      <c r="L136">
        <f t="shared" ref="L136:L144" si="148">AD136</f>
        <v>246322</v>
      </c>
      <c r="M136">
        <f t="shared" ref="M136:M144" si="149">AE136</f>
        <v>221689</v>
      </c>
      <c r="N136">
        <f t="shared" ref="N136:N144" si="150">AF136</f>
        <v>0</v>
      </c>
      <c r="O136">
        <f t="shared" ref="O136:O144" si="151">G136</f>
        <v>3000134</v>
      </c>
      <c r="P136" t="str">
        <f t="shared" ref="P136:P144" si="152">U136</f>
        <v>攻低血高</v>
      </c>
      <c r="S136">
        <v>92</v>
      </c>
      <c r="T136">
        <v>9</v>
      </c>
      <c r="U136" t="s">
        <v>135</v>
      </c>
      <c r="V136">
        <f>VLOOKUP(S136,映射表!T:U,2,FALSE)</f>
        <v>92</v>
      </c>
      <c r="W136">
        <v>1</v>
      </c>
      <c r="X136" s="5">
        <v>0.6</v>
      </c>
      <c r="Y136" s="5">
        <v>1</v>
      </c>
      <c r="Z136" s="5">
        <f t="shared" si="136"/>
        <v>0.35156267840604905</v>
      </c>
      <c r="AA136" s="5">
        <v>0</v>
      </c>
      <c r="AB136" s="5">
        <v>1</v>
      </c>
      <c r="AC136" s="10">
        <f>INT(VLOOKUP($V136,映射表!$B:$C,2,FALSE)*VLOOKUP($U136,怪物属性偏向!$E:$I,3,FALSE)/100*X136*$AB136)</f>
        <v>103455</v>
      </c>
      <c r="AD136" s="10">
        <f>INT(VLOOKUP($V136,映射表!$B:$C,2,FALSE)*VLOOKUP($U136,怪物属性偏向!$E:$I,4,FALSE)/100*Y136*$AB136)</f>
        <v>246322</v>
      </c>
      <c r="AE136" s="10">
        <f>INT(VLOOKUP($V136,映射表!$B:$C,2,FALSE)*VLOOKUP($U136,怪物属性偏向!$E:$I,5,FALSE)/100*Z136*AB136)</f>
        <v>221689</v>
      </c>
      <c r="AF136" s="10">
        <f>INT(VLOOKUP($V136,映射表!$B:$D,3,FALSE)*AA136)</f>
        <v>0</v>
      </c>
      <c r="AG136">
        <v>4.5</v>
      </c>
      <c r="AH136">
        <f>VLOOKUP(V136,映射表!B:C,2,FALSE)*0.25-AD136*0.05</f>
        <v>49264.4</v>
      </c>
      <c r="AI136">
        <f t="shared" ref="AI136:AI144" si="153">AH136*AG136</f>
        <v>221689.80000000002</v>
      </c>
      <c r="AJ136">
        <f>INT(VLOOKUP($V136,映射表!$B:$C,2,FALSE)*VLOOKUP($U136,怪物属性偏向!$E:$I,5,FALSE)/100)</f>
        <v>630584</v>
      </c>
    </row>
    <row r="137" spans="1:36" x14ac:dyDescent="0.15">
      <c r="A137">
        <f t="shared" si="139"/>
        <v>3000093</v>
      </c>
      <c r="B137">
        <f t="shared" si="140"/>
        <v>3000135</v>
      </c>
      <c r="C137">
        <f t="shared" si="141"/>
        <v>3000135</v>
      </c>
      <c r="D137" t="str">
        <f t="shared" si="142"/>
        <v>3000093s9</v>
      </c>
      <c r="E137" t="str">
        <f t="shared" si="143"/>
        <v>3000135:93:1</v>
      </c>
      <c r="F137">
        <f t="shared" si="144"/>
        <v>135</v>
      </c>
      <c r="G137">
        <f t="shared" si="145"/>
        <v>3000135</v>
      </c>
      <c r="H137">
        <f t="shared" si="138"/>
        <v>135</v>
      </c>
      <c r="I137" t="str">
        <f>VLOOKUP(U137,怪物属性偏向!E:F,2,FALSE)</f>
        <v>甲虫精</v>
      </c>
      <c r="J137">
        <f t="shared" si="146"/>
        <v>93</v>
      </c>
      <c r="K137">
        <f t="shared" si="147"/>
        <v>112080</v>
      </c>
      <c r="L137">
        <f t="shared" si="148"/>
        <v>266858</v>
      </c>
      <c r="M137">
        <f t="shared" si="149"/>
        <v>293544</v>
      </c>
      <c r="N137">
        <f t="shared" si="150"/>
        <v>0</v>
      </c>
      <c r="O137">
        <f t="shared" si="151"/>
        <v>3000135</v>
      </c>
      <c r="P137" t="str">
        <f t="shared" si="152"/>
        <v>攻低血高</v>
      </c>
      <c r="S137">
        <v>93</v>
      </c>
      <c r="T137">
        <v>9</v>
      </c>
      <c r="U137" t="s">
        <v>135</v>
      </c>
      <c r="V137">
        <f>VLOOKUP(S137,映射表!T:U,2,FALSE)</f>
        <v>93</v>
      </c>
      <c r="W137">
        <v>1</v>
      </c>
      <c r="X137" s="5">
        <v>0.6</v>
      </c>
      <c r="Y137" s="5">
        <v>1</v>
      </c>
      <c r="Z137" s="5">
        <f t="shared" si="136"/>
        <v>0.42968780190761696</v>
      </c>
      <c r="AA137" s="5">
        <v>0</v>
      </c>
      <c r="AB137" s="5">
        <v>1</v>
      </c>
      <c r="AC137" s="10">
        <f>INT(VLOOKUP($V137,映射表!$B:$C,2,FALSE)*VLOOKUP($U137,怪物属性偏向!$E:$I,3,FALSE)/100*X137*$AB137)</f>
        <v>112080</v>
      </c>
      <c r="AD137" s="10">
        <f>INT(VLOOKUP($V137,映射表!$B:$C,2,FALSE)*VLOOKUP($U137,怪物属性偏向!$E:$I,4,FALSE)/100*Y137*$AB137)</f>
        <v>266858</v>
      </c>
      <c r="AE137" s="10">
        <f>INT(VLOOKUP($V137,映射表!$B:$C,2,FALSE)*VLOOKUP($U137,怪物属性偏向!$E:$I,5,FALSE)/100*Z137*AB137)</f>
        <v>293544</v>
      </c>
      <c r="AF137" s="10">
        <f>INT(VLOOKUP($V137,映射表!$B:$D,3,FALSE)*AA137)</f>
        <v>0</v>
      </c>
      <c r="AG137">
        <v>5.5</v>
      </c>
      <c r="AH137">
        <f>VLOOKUP(V137,映射表!B:C,2,FALSE)*0.25-AD137*0.05</f>
        <v>53371.6</v>
      </c>
      <c r="AI137">
        <f t="shared" si="153"/>
        <v>293543.8</v>
      </c>
      <c r="AJ137">
        <f>INT(VLOOKUP($V137,映射表!$B:$C,2,FALSE)*VLOOKUP($U137,怪物属性偏向!$E:$I,5,FALSE)/100)</f>
        <v>683156</v>
      </c>
    </row>
    <row r="138" spans="1:36" x14ac:dyDescent="0.15">
      <c r="A138">
        <f t="shared" si="139"/>
        <v>3000094</v>
      </c>
      <c r="B138">
        <f t="shared" si="140"/>
        <v>3000136</v>
      </c>
      <c r="C138">
        <f t="shared" si="141"/>
        <v>3000136</v>
      </c>
      <c r="D138" t="str">
        <f t="shared" si="142"/>
        <v>3000094s9</v>
      </c>
      <c r="E138" t="str">
        <f t="shared" si="143"/>
        <v>3000136:94:1</v>
      </c>
      <c r="F138">
        <f t="shared" si="144"/>
        <v>136</v>
      </c>
      <c r="G138">
        <f t="shared" si="145"/>
        <v>3000136</v>
      </c>
      <c r="H138">
        <f t="shared" si="138"/>
        <v>136</v>
      </c>
      <c r="I138" t="str">
        <f>VLOOKUP(U138,怪物属性偏向!E:F,2,FALSE)</f>
        <v>甲虫精</v>
      </c>
      <c r="J138">
        <f t="shared" si="146"/>
        <v>94</v>
      </c>
      <c r="K138">
        <f t="shared" si="147"/>
        <v>120705</v>
      </c>
      <c r="L138">
        <f t="shared" si="148"/>
        <v>287394</v>
      </c>
      <c r="M138">
        <f t="shared" si="149"/>
        <v>373612</v>
      </c>
      <c r="N138">
        <f t="shared" si="150"/>
        <v>0</v>
      </c>
      <c r="O138">
        <f t="shared" si="151"/>
        <v>3000136</v>
      </c>
      <c r="P138" t="str">
        <f t="shared" si="152"/>
        <v>攻低血高</v>
      </c>
      <c r="S138">
        <v>94</v>
      </c>
      <c r="T138">
        <v>9</v>
      </c>
      <c r="U138" t="s">
        <v>135</v>
      </c>
      <c r="V138">
        <f>VLOOKUP(S138,映射表!T:U,2,FALSE)</f>
        <v>94</v>
      </c>
      <c r="W138">
        <v>1</v>
      </c>
      <c r="X138" s="5">
        <v>0.6</v>
      </c>
      <c r="Y138" s="5">
        <v>1</v>
      </c>
      <c r="Z138" s="5">
        <f t="shared" si="136"/>
        <v>0.50781294173933844</v>
      </c>
      <c r="AA138" s="5">
        <v>0</v>
      </c>
      <c r="AB138" s="5">
        <v>1</v>
      </c>
      <c r="AC138" s="10">
        <f>INT(VLOOKUP($V138,映射表!$B:$C,2,FALSE)*VLOOKUP($U138,怪物属性偏向!$E:$I,3,FALSE)/100*X138*$AB138)</f>
        <v>120705</v>
      </c>
      <c r="AD138" s="10">
        <f>INT(VLOOKUP($V138,映射表!$B:$C,2,FALSE)*VLOOKUP($U138,怪物属性偏向!$E:$I,4,FALSE)/100*Y138*$AB138)</f>
        <v>287394</v>
      </c>
      <c r="AE138" s="10">
        <f>INT(VLOOKUP($V138,映射表!$B:$C,2,FALSE)*VLOOKUP($U138,怪物属性偏向!$E:$I,5,FALSE)/100*Z138*AB138)</f>
        <v>373612</v>
      </c>
      <c r="AF138" s="10">
        <f>INT(VLOOKUP($V138,映射表!$B:$D,3,FALSE)*AA138)</f>
        <v>0</v>
      </c>
      <c r="AG138">
        <v>6.5</v>
      </c>
      <c r="AH138">
        <f>VLOOKUP(V138,映射表!B:C,2,FALSE)*0.25-AD138*0.05</f>
        <v>57478.8</v>
      </c>
      <c r="AI138">
        <f t="shared" si="153"/>
        <v>373612.2</v>
      </c>
      <c r="AJ138">
        <f>INT(VLOOKUP($V138,映射表!$B:$C,2,FALSE)*VLOOKUP($U138,怪物属性偏向!$E:$I,5,FALSE)/100)</f>
        <v>735728</v>
      </c>
    </row>
    <row r="139" spans="1:36" x14ac:dyDescent="0.15">
      <c r="A139">
        <f t="shared" si="139"/>
        <v>3000095</v>
      </c>
      <c r="B139">
        <f t="shared" si="140"/>
        <v>3000137</v>
      </c>
      <c r="C139">
        <f t="shared" si="141"/>
        <v>3000137</v>
      </c>
      <c r="D139" t="str">
        <f t="shared" si="142"/>
        <v>3000095s9</v>
      </c>
      <c r="E139" t="str">
        <f t="shared" si="143"/>
        <v>3000137:95:1</v>
      </c>
      <c r="F139">
        <f t="shared" si="144"/>
        <v>137</v>
      </c>
      <c r="G139">
        <f t="shared" si="145"/>
        <v>3000137</v>
      </c>
      <c r="H139">
        <f t="shared" si="138"/>
        <v>137</v>
      </c>
      <c r="I139" t="str">
        <f>VLOOKUP(U139,怪物属性偏向!E:F,2,FALSE)</f>
        <v>甲虫精</v>
      </c>
      <c r="J139">
        <f t="shared" si="146"/>
        <v>95</v>
      </c>
      <c r="K139">
        <f t="shared" si="147"/>
        <v>129330</v>
      </c>
      <c r="L139">
        <f t="shared" si="148"/>
        <v>307930</v>
      </c>
      <c r="M139">
        <f t="shared" si="149"/>
        <v>461895</v>
      </c>
      <c r="N139">
        <f t="shared" si="150"/>
        <v>0</v>
      </c>
      <c r="O139">
        <f t="shared" si="151"/>
        <v>3000137</v>
      </c>
      <c r="P139" t="str">
        <f t="shared" si="152"/>
        <v>攻低血高</v>
      </c>
      <c r="S139">
        <v>95</v>
      </c>
      <c r="T139">
        <v>9</v>
      </c>
      <c r="U139" t="s">
        <v>135</v>
      </c>
      <c r="V139">
        <f>VLOOKUP(S139,映射表!T:U,2,FALSE)</f>
        <v>95</v>
      </c>
      <c r="W139">
        <v>1</v>
      </c>
      <c r="X139" s="5">
        <v>0.6</v>
      </c>
      <c r="Y139" s="5">
        <v>1</v>
      </c>
      <c r="Z139" s="5">
        <f t="shared" si="136"/>
        <v>0.58593809463402258</v>
      </c>
      <c r="AA139" s="5">
        <v>0</v>
      </c>
      <c r="AB139" s="5">
        <v>1</v>
      </c>
      <c r="AC139" s="10">
        <f>INT(VLOOKUP($V139,映射表!$B:$C,2,FALSE)*VLOOKUP($U139,怪物属性偏向!$E:$I,3,FALSE)/100*X139*$AB139)</f>
        <v>129330</v>
      </c>
      <c r="AD139" s="10">
        <f>INT(VLOOKUP($V139,映射表!$B:$C,2,FALSE)*VLOOKUP($U139,怪物属性偏向!$E:$I,4,FALSE)/100*Y139*$AB139)</f>
        <v>307930</v>
      </c>
      <c r="AE139" s="10">
        <f>INT(VLOOKUP($V139,映射表!$B:$C,2,FALSE)*VLOOKUP($U139,怪物属性偏向!$E:$I,5,FALSE)/100*Z139*AB139)</f>
        <v>461895</v>
      </c>
      <c r="AF139" s="10">
        <f>INT(VLOOKUP($V139,映射表!$B:$D,3,FALSE)*AA139)</f>
        <v>0</v>
      </c>
      <c r="AG139">
        <v>7.5</v>
      </c>
      <c r="AH139">
        <f>VLOOKUP(V139,映射表!B:C,2,FALSE)*0.25-AD139*0.05</f>
        <v>61586</v>
      </c>
      <c r="AI139">
        <f t="shared" si="153"/>
        <v>461895</v>
      </c>
      <c r="AJ139">
        <f>INT(VLOOKUP($V139,映射表!$B:$C,2,FALSE)*VLOOKUP($U139,怪物属性偏向!$E:$I,5,FALSE)/100)</f>
        <v>788300</v>
      </c>
    </row>
    <row r="140" spans="1:36" x14ac:dyDescent="0.15">
      <c r="A140">
        <f t="shared" si="139"/>
        <v>3000096</v>
      </c>
      <c r="B140">
        <f t="shared" si="140"/>
        <v>3000138</v>
      </c>
      <c r="C140">
        <f t="shared" si="141"/>
        <v>3000138</v>
      </c>
      <c r="D140" t="str">
        <f t="shared" si="142"/>
        <v>3000096s9</v>
      </c>
      <c r="E140" t="str">
        <f t="shared" si="143"/>
        <v>3000138:96:1</v>
      </c>
      <c r="F140">
        <f t="shared" si="144"/>
        <v>138</v>
      </c>
      <c r="G140">
        <f t="shared" si="145"/>
        <v>3000138</v>
      </c>
      <c r="H140">
        <f t="shared" si="138"/>
        <v>138</v>
      </c>
      <c r="I140" t="str">
        <f>VLOOKUP(U140,怪物属性偏向!E:F,2,FALSE)</f>
        <v>甲虫精</v>
      </c>
      <c r="J140">
        <f t="shared" si="146"/>
        <v>96</v>
      </c>
      <c r="K140">
        <f t="shared" si="147"/>
        <v>137955</v>
      </c>
      <c r="L140">
        <f t="shared" si="148"/>
        <v>328466</v>
      </c>
      <c r="M140">
        <f t="shared" si="149"/>
        <v>558392</v>
      </c>
      <c r="N140">
        <f t="shared" si="150"/>
        <v>0</v>
      </c>
      <c r="O140">
        <f t="shared" si="151"/>
        <v>3000138</v>
      </c>
      <c r="P140" t="str">
        <f t="shared" si="152"/>
        <v>攻低血高</v>
      </c>
      <c r="S140">
        <v>96</v>
      </c>
      <c r="T140">
        <v>9</v>
      </c>
      <c r="U140" t="s">
        <v>135</v>
      </c>
      <c r="V140">
        <f>VLOOKUP(S140,映射表!T:U,2,FALSE)</f>
        <v>96</v>
      </c>
      <c r="W140">
        <v>1</v>
      </c>
      <c r="X140" s="5">
        <v>0.6</v>
      </c>
      <c r="Y140" s="5">
        <v>1</v>
      </c>
      <c r="Z140" s="5">
        <f t="shared" si="136"/>
        <v>0.66406325814154821</v>
      </c>
      <c r="AA140" s="5">
        <v>0</v>
      </c>
      <c r="AB140" s="5">
        <v>1</v>
      </c>
      <c r="AC140" s="10">
        <f>INT(VLOOKUP($V140,映射表!$B:$C,2,FALSE)*VLOOKUP($U140,怪物属性偏向!$E:$I,3,FALSE)/100*X140*$AB140)</f>
        <v>137955</v>
      </c>
      <c r="AD140" s="10">
        <f>INT(VLOOKUP($V140,映射表!$B:$C,2,FALSE)*VLOOKUP($U140,怪物属性偏向!$E:$I,4,FALSE)/100*Y140*$AB140)</f>
        <v>328466</v>
      </c>
      <c r="AE140" s="10">
        <f>INT(VLOOKUP($V140,映射表!$B:$C,2,FALSE)*VLOOKUP($U140,怪物属性偏向!$E:$I,5,FALSE)/100*Z140*AB140)</f>
        <v>558392</v>
      </c>
      <c r="AF140" s="10">
        <f>INT(VLOOKUP($V140,映射表!$B:$D,3,FALSE)*AA140)</f>
        <v>0</v>
      </c>
      <c r="AG140">
        <v>8.5</v>
      </c>
      <c r="AH140">
        <f>VLOOKUP(V140,映射表!B:C,2,FALSE)*0.25-AD140*0.05</f>
        <v>65693.2</v>
      </c>
      <c r="AI140">
        <f t="shared" si="153"/>
        <v>558392.19999999995</v>
      </c>
      <c r="AJ140">
        <f>INT(VLOOKUP($V140,映射表!$B:$C,2,FALSE)*VLOOKUP($U140,怪物属性偏向!$E:$I,5,FALSE)/100)</f>
        <v>840872</v>
      </c>
    </row>
    <row r="141" spans="1:36" x14ac:dyDescent="0.15">
      <c r="A141">
        <f t="shared" si="139"/>
        <v>3000097</v>
      </c>
      <c r="B141">
        <f t="shared" si="140"/>
        <v>3000139</v>
      </c>
      <c r="C141">
        <f t="shared" si="141"/>
        <v>3000139</v>
      </c>
      <c r="D141" t="str">
        <f t="shared" si="142"/>
        <v>3000097s9</v>
      </c>
      <c r="E141" t="str">
        <f t="shared" si="143"/>
        <v>3000139:97:1</v>
      </c>
      <c r="F141">
        <f t="shared" si="144"/>
        <v>139</v>
      </c>
      <c r="G141">
        <f t="shared" si="145"/>
        <v>3000139</v>
      </c>
      <c r="H141">
        <f t="shared" si="138"/>
        <v>139</v>
      </c>
      <c r="I141" t="str">
        <f>VLOOKUP(U141,怪物属性偏向!E:F,2,FALSE)</f>
        <v>甲虫精</v>
      </c>
      <c r="J141">
        <f t="shared" si="146"/>
        <v>97</v>
      </c>
      <c r="K141">
        <f t="shared" si="147"/>
        <v>146580</v>
      </c>
      <c r="L141">
        <f t="shared" si="148"/>
        <v>349002</v>
      </c>
      <c r="M141">
        <f t="shared" si="149"/>
        <v>663103</v>
      </c>
      <c r="N141">
        <f t="shared" si="150"/>
        <v>0</v>
      </c>
      <c r="O141">
        <f t="shared" si="151"/>
        <v>3000139</v>
      </c>
      <c r="P141" t="str">
        <f t="shared" si="152"/>
        <v>攻低血高</v>
      </c>
      <c r="S141">
        <v>97</v>
      </c>
      <c r="T141">
        <v>9</v>
      </c>
      <c r="U141" t="s">
        <v>135</v>
      </c>
      <c r="V141">
        <f>VLOOKUP(S141,映射表!T:U,2,FALSE)</f>
        <v>97</v>
      </c>
      <c r="W141">
        <v>1</v>
      </c>
      <c r="X141" s="5">
        <v>0.6</v>
      </c>
      <c r="Y141" s="5">
        <v>1</v>
      </c>
      <c r="Z141" s="5">
        <f t="shared" si="136"/>
        <v>0.74218759968436776</v>
      </c>
      <c r="AA141" s="5">
        <v>0</v>
      </c>
      <c r="AB141" s="5">
        <v>1</v>
      </c>
      <c r="AC141" s="10">
        <f>INT(VLOOKUP($V141,映射表!$B:$C,2,FALSE)*VLOOKUP($U141,怪物属性偏向!$E:$I,3,FALSE)/100*X141*$AB141)</f>
        <v>146580</v>
      </c>
      <c r="AD141" s="10">
        <f>INT(VLOOKUP($V141,映射表!$B:$C,2,FALSE)*VLOOKUP($U141,怪物属性偏向!$E:$I,4,FALSE)/100*Y141*$AB141)</f>
        <v>349002</v>
      </c>
      <c r="AE141" s="10">
        <f>INT(VLOOKUP($V141,映射表!$B:$C,2,FALSE)*VLOOKUP($U141,怪物属性偏向!$E:$I,5,FALSE)/100*Z141*AB141)</f>
        <v>663103</v>
      </c>
      <c r="AF141" s="10">
        <f>INT(VLOOKUP($V141,映射表!$B:$D,3,FALSE)*AA141)</f>
        <v>0</v>
      </c>
      <c r="AG141">
        <v>9.5</v>
      </c>
      <c r="AH141">
        <f>VLOOKUP(V141,映射表!B:C,2,FALSE)*0.25-AD141*0.05</f>
        <v>69800.399999999994</v>
      </c>
      <c r="AI141">
        <f t="shared" si="153"/>
        <v>663103.79999999993</v>
      </c>
      <c r="AJ141">
        <f>INT(VLOOKUP($V141,映射表!$B:$C,2,FALSE)*VLOOKUP($U141,怪物属性偏向!$E:$I,5,FALSE)/100)</f>
        <v>893445</v>
      </c>
    </row>
    <row r="142" spans="1:36" x14ac:dyDescent="0.15">
      <c r="A142">
        <f t="shared" si="139"/>
        <v>3000098</v>
      </c>
      <c r="B142">
        <f t="shared" si="140"/>
        <v>3000140</v>
      </c>
      <c r="C142">
        <f t="shared" si="141"/>
        <v>3000140</v>
      </c>
      <c r="D142" t="str">
        <f t="shared" si="142"/>
        <v>3000098s9</v>
      </c>
      <c r="E142" t="str">
        <f t="shared" si="143"/>
        <v>3000140:98:1</v>
      </c>
      <c r="F142">
        <f t="shared" si="144"/>
        <v>140</v>
      </c>
      <c r="G142">
        <f t="shared" si="145"/>
        <v>3000140</v>
      </c>
      <c r="H142">
        <f t="shared" si="138"/>
        <v>140</v>
      </c>
      <c r="I142" t="str">
        <f>VLOOKUP(U142,怪物属性偏向!E:F,2,FALSE)</f>
        <v>甲虫精</v>
      </c>
      <c r="J142">
        <f t="shared" si="146"/>
        <v>98</v>
      </c>
      <c r="K142">
        <f t="shared" si="147"/>
        <v>155205</v>
      </c>
      <c r="L142">
        <f t="shared" si="148"/>
        <v>369538</v>
      </c>
      <c r="M142">
        <f t="shared" si="149"/>
        <v>776030</v>
      </c>
      <c r="N142">
        <f t="shared" si="150"/>
        <v>0</v>
      </c>
      <c r="O142">
        <f t="shared" si="151"/>
        <v>3000140</v>
      </c>
      <c r="P142" t="str">
        <f t="shared" si="152"/>
        <v>攻低血高</v>
      </c>
      <c r="S142">
        <v>98</v>
      </c>
      <c r="T142">
        <v>9</v>
      </c>
      <c r="U142" t="s">
        <v>135</v>
      </c>
      <c r="V142">
        <f>VLOOKUP(S142,映射表!T:U,2,FALSE)</f>
        <v>98</v>
      </c>
      <c r="W142">
        <v>1</v>
      </c>
      <c r="X142" s="5">
        <v>0.6</v>
      </c>
      <c r="Y142" s="5">
        <v>1</v>
      </c>
      <c r="Z142" s="5">
        <f t="shared" si="136"/>
        <v>0.82031274279426269</v>
      </c>
      <c r="AA142" s="5">
        <v>0</v>
      </c>
      <c r="AB142" s="5">
        <v>1</v>
      </c>
      <c r="AC142" s="10">
        <f>INT(VLOOKUP($V142,映射表!$B:$C,2,FALSE)*VLOOKUP($U142,怪物属性偏向!$E:$I,3,FALSE)/100*X142*$AB142)</f>
        <v>155205</v>
      </c>
      <c r="AD142" s="10">
        <f>INT(VLOOKUP($V142,映射表!$B:$C,2,FALSE)*VLOOKUP($U142,怪物属性偏向!$E:$I,4,FALSE)/100*Y142*$AB142)</f>
        <v>369538</v>
      </c>
      <c r="AE142" s="10">
        <f>INT(VLOOKUP($V142,映射表!$B:$C,2,FALSE)*VLOOKUP($U142,怪物属性偏向!$E:$I,5,FALSE)/100*Z142*AB142)</f>
        <v>776030</v>
      </c>
      <c r="AF142" s="10">
        <f>INT(VLOOKUP($V142,映射表!$B:$D,3,FALSE)*AA142)</f>
        <v>0</v>
      </c>
      <c r="AG142">
        <v>10.5</v>
      </c>
      <c r="AH142">
        <f>VLOOKUP(V142,映射表!B:C,2,FALSE)*0.25-AD142*0.05</f>
        <v>73907.600000000006</v>
      </c>
      <c r="AI142">
        <f t="shared" si="153"/>
        <v>776029.8</v>
      </c>
      <c r="AJ142">
        <f>INT(VLOOKUP($V142,映射表!$B:$C,2,FALSE)*VLOOKUP($U142,怪物属性偏向!$E:$I,5,FALSE)/100)</f>
        <v>946017</v>
      </c>
    </row>
    <row r="143" spans="1:36" x14ac:dyDescent="0.15">
      <c r="A143">
        <f t="shared" si="139"/>
        <v>3000099</v>
      </c>
      <c r="B143">
        <f t="shared" si="140"/>
        <v>3000141</v>
      </c>
      <c r="C143">
        <f t="shared" si="141"/>
        <v>3000141</v>
      </c>
      <c r="D143" t="str">
        <f t="shared" si="142"/>
        <v>3000099s9</v>
      </c>
      <c r="E143" t="str">
        <f t="shared" si="143"/>
        <v>3000141:99:1</v>
      </c>
      <c r="F143">
        <f t="shared" si="144"/>
        <v>141</v>
      </c>
      <c r="G143">
        <f t="shared" si="145"/>
        <v>3000141</v>
      </c>
      <c r="H143">
        <f t="shared" si="138"/>
        <v>141</v>
      </c>
      <c r="I143" t="str">
        <f>VLOOKUP(U143,怪物属性偏向!E:F,2,FALSE)</f>
        <v>甲虫精</v>
      </c>
      <c r="J143">
        <f t="shared" si="146"/>
        <v>99</v>
      </c>
      <c r="K143">
        <f t="shared" si="147"/>
        <v>163831</v>
      </c>
      <c r="L143">
        <f t="shared" si="148"/>
        <v>390074</v>
      </c>
      <c r="M143">
        <f t="shared" si="149"/>
        <v>897170</v>
      </c>
      <c r="N143">
        <f t="shared" si="150"/>
        <v>0</v>
      </c>
      <c r="O143">
        <f t="shared" si="151"/>
        <v>3000141</v>
      </c>
      <c r="P143" t="str">
        <f t="shared" si="152"/>
        <v>攻低血高</v>
      </c>
      <c r="S143">
        <v>99</v>
      </c>
      <c r="T143">
        <v>9</v>
      </c>
      <c r="U143" t="s">
        <v>135</v>
      </c>
      <c r="V143">
        <f>VLOOKUP(S143,映射表!T:U,2,FALSE)</f>
        <v>99</v>
      </c>
      <c r="W143">
        <v>1</v>
      </c>
      <c r="X143" s="5">
        <v>0.6</v>
      </c>
      <c r="Y143" s="5">
        <v>1</v>
      </c>
      <c r="Z143" s="5">
        <f t="shared" si="136"/>
        <v>0.89843789587107414</v>
      </c>
      <c r="AA143" s="5">
        <v>0</v>
      </c>
      <c r="AB143" s="5">
        <v>1</v>
      </c>
      <c r="AC143" s="10">
        <f>INT(VLOOKUP($V143,映射表!$B:$C,2,FALSE)*VLOOKUP($U143,怪物属性偏向!$E:$I,3,FALSE)/100*X143*$AB143)</f>
        <v>163831</v>
      </c>
      <c r="AD143" s="10">
        <f>INT(VLOOKUP($V143,映射表!$B:$C,2,FALSE)*VLOOKUP($U143,怪物属性偏向!$E:$I,4,FALSE)/100*Y143*$AB143)</f>
        <v>390074</v>
      </c>
      <c r="AE143" s="10">
        <f>INT(VLOOKUP($V143,映射表!$B:$C,2,FALSE)*VLOOKUP($U143,怪物属性偏向!$E:$I,5,FALSE)/100*Z143*AB143)</f>
        <v>897170</v>
      </c>
      <c r="AF143" s="10">
        <f>INT(VLOOKUP($V143,映射表!$B:$D,3,FALSE)*AA143)</f>
        <v>0</v>
      </c>
      <c r="AG143">
        <v>11.5</v>
      </c>
      <c r="AH143">
        <f>VLOOKUP(V143,映射表!B:C,2,FALSE)*0.25-AD143*0.05</f>
        <v>78014.8</v>
      </c>
      <c r="AI143">
        <f t="shared" si="153"/>
        <v>897170.20000000007</v>
      </c>
      <c r="AJ143">
        <f>INT(VLOOKUP($V143,映射表!$B:$C,2,FALSE)*VLOOKUP($U143,怪物属性偏向!$E:$I,5,FALSE)/100)</f>
        <v>998589</v>
      </c>
    </row>
    <row r="144" spans="1:36" x14ac:dyDescent="0.15">
      <c r="A144">
        <f t="shared" si="139"/>
        <v>3000100</v>
      </c>
      <c r="B144">
        <f t="shared" si="140"/>
        <v>3000142</v>
      </c>
      <c r="C144">
        <f t="shared" si="141"/>
        <v>3000142</v>
      </c>
      <c r="D144" t="str">
        <f t="shared" si="142"/>
        <v>3000100s9</v>
      </c>
      <c r="E144" t="str">
        <f t="shared" si="143"/>
        <v>3000142:100:1</v>
      </c>
      <c r="F144">
        <f t="shared" si="144"/>
        <v>142</v>
      </c>
      <c r="G144">
        <f t="shared" si="145"/>
        <v>3000142</v>
      </c>
      <c r="H144">
        <f t="shared" si="138"/>
        <v>142</v>
      </c>
      <c r="I144" t="str">
        <f>VLOOKUP(U144,怪物属性偏向!E:F,2,FALSE)</f>
        <v>甲虫精</v>
      </c>
      <c r="J144">
        <f t="shared" si="146"/>
        <v>100</v>
      </c>
      <c r="K144">
        <f t="shared" si="147"/>
        <v>172456</v>
      </c>
      <c r="L144">
        <f t="shared" si="148"/>
        <v>410610</v>
      </c>
      <c r="M144">
        <f t="shared" si="149"/>
        <v>1026525</v>
      </c>
      <c r="N144">
        <f t="shared" si="150"/>
        <v>0</v>
      </c>
      <c r="O144">
        <f t="shared" si="151"/>
        <v>3000142</v>
      </c>
      <c r="P144" t="str">
        <f t="shared" si="152"/>
        <v>攻低血高</v>
      </c>
      <c r="S144">
        <v>100</v>
      </c>
      <c r="T144">
        <v>9</v>
      </c>
      <c r="U144" t="s">
        <v>135</v>
      </c>
      <c r="V144">
        <f>VLOOKUP(S144,映射表!T:U,2,FALSE)</f>
        <v>100</v>
      </c>
      <c r="W144">
        <v>1</v>
      </c>
      <c r="X144" s="5">
        <v>0.6</v>
      </c>
      <c r="Y144" s="5">
        <v>1</v>
      </c>
      <c r="Z144" s="5">
        <f t="shared" si="136"/>
        <v>0.97656305741936777</v>
      </c>
      <c r="AA144" s="5">
        <v>0</v>
      </c>
      <c r="AB144" s="5">
        <v>1</v>
      </c>
      <c r="AC144" s="10">
        <f>INT(VLOOKUP($V144,映射表!$B:$C,2,FALSE)*VLOOKUP($U144,怪物属性偏向!$E:$I,3,FALSE)/100*X144*$AB144)</f>
        <v>172456</v>
      </c>
      <c r="AD144" s="10">
        <f>INT(VLOOKUP($V144,映射表!$B:$C,2,FALSE)*VLOOKUP($U144,怪物属性偏向!$E:$I,4,FALSE)/100*Y144*$AB144)</f>
        <v>410610</v>
      </c>
      <c r="AE144" s="10">
        <f>INT(VLOOKUP($V144,映射表!$B:$C,2,FALSE)*VLOOKUP($U144,怪物属性偏向!$E:$I,5,FALSE)/100*Z144*AB144)</f>
        <v>1026525</v>
      </c>
      <c r="AF144" s="10">
        <f>INT(VLOOKUP($V144,映射表!$B:$D,3,FALSE)*AA144)</f>
        <v>0</v>
      </c>
      <c r="AG144">
        <v>12.5</v>
      </c>
      <c r="AH144">
        <f>VLOOKUP(V144,映射表!B:C,2,FALSE)*0.25-AD144*0.05</f>
        <v>82122</v>
      </c>
      <c r="AI144">
        <f t="shared" si="153"/>
        <v>1026525</v>
      </c>
      <c r="AJ144">
        <f>INT(VLOOKUP($V144,映射表!$B:$C,2,FALSE)*VLOOKUP($U144,怪物属性偏向!$E:$I,5,FALSE)/100)</f>
        <v>1051161</v>
      </c>
    </row>
  </sheetData>
  <phoneticPr fontId="3" type="noConversion"/>
  <conditionalFormatting sqref="X1:AB3 Y4:AB31 X145:AB1048576 X4:X144">
    <cfRule type="expression" dxfId="35" priority="41">
      <formula>MOD(ROW()+1,2)</formula>
    </cfRule>
    <cfRule type="expression" dxfId="34" priority="42">
      <formula>MOD(ROW(),2)</formula>
    </cfRule>
  </conditionalFormatting>
  <conditionalFormatting sqref="Y34:AB35">
    <cfRule type="expression" dxfId="33" priority="33">
      <formula>MOD(ROW()+1,2)</formula>
    </cfRule>
    <cfRule type="expression" dxfId="32" priority="34">
      <formula>MOD(ROW(),2)</formula>
    </cfRule>
  </conditionalFormatting>
  <conditionalFormatting sqref="Y32:AB33">
    <cfRule type="expression" dxfId="31" priority="31">
      <formula>MOD(ROW()+1,2)</formula>
    </cfRule>
    <cfRule type="expression" dxfId="30" priority="32">
      <formula>MOD(ROW(),2)</formula>
    </cfRule>
  </conditionalFormatting>
  <conditionalFormatting sqref="Y38:AB39">
    <cfRule type="expression" dxfId="29" priority="29">
      <formula>MOD(ROW()+1,2)</formula>
    </cfRule>
    <cfRule type="expression" dxfId="28" priority="30">
      <formula>MOD(ROW(),2)</formula>
    </cfRule>
  </conditionalFormatting>
  <conditionalFormatting sqref="Y36:AB37">
    <cfRule type="expression" dxfId="27" priority="27">
      <formula>MOD(ROW()+1,2)</formula>
    </cfRule>
    <cfRule type="expression" dxfId="26" priority="28">
      <formula>MOD(ROW(),2)</formula>
    </cfRule>
  </conditionalFormatting>
  <conditionalFormatting sqref="Y42:AB43">
    <cfRule type="expression" dxfId="25" priority="25">
      <formula>MOD(ROW()+1,2)</formula>
    </cfRule>
    <cfRule type="expression" dxfId="24" priority="26">
      <formula>MOD(ROW(),2)</formula>
    </cfRule>
  </conditionalFormatting>
  <conditionalFormatting sqref="Y40:AB41">
    <cfRule type="expression" dxfId="23" priority="23">
      <formula>MOD(ROW()+1,2)</formula>
    </cfRule>
    <cfRule type="expression" dxfId="22" priority="24">
      <formula>MOD(ROW(),2)</formula>
    </cfRule>
  </conditionalFormatting>
  <conditionalFormatting sqref="Y46:AB46 Y48:AB48">
    <cfRule type="expression" dxfId="21" priority="21">
      <formula>MOD(ROW()+1,2)</formula>
    </cfRule>
    <cfRule type="expression" dxfId="20" priority="22">
      <formula>MOD(ROW(),2)</formula>
    </cfRule>
  </conditionalFormatting>
  <conditionalFormatting sqref="Y44:AB45">
    <cfRule type="expression" dxfId="19" priority="19">
      <formula>MOD(ROW()+1,2)</formula>
    </cfRule>
    <cfRule type="expression" dxfId="18" priority="20">
      <formula>MOD(ROW(),2)</formula>
    </cfRule>
  </conditionalFormatting>
  <conditionalFormatting sqref="Y47:AB47">
    <cfRule type="expression" dxfId="17" priority="17">
      <formula>MOD(ROW()+1,2)</formula>
    </cfRule>
    <cfRule type="expression" dxfId="16" priority="18">
      <formula>MOD(ROW(),2)</formula>
    </cfRule>
  </conditionalFormatting>
  <conditionalFormatting sqref="Y51:AB51 Y53:AB53">
    <cfRule type="expression" dxfId="15" priority="15">
      <formula>MOD(ROW()+1,2)</formula>
    </cfRule>
    <cfRule type="expression" dxfId="14" priority="16">
      <formula>MOD(ROW(),2)</formula>
    </cfRule>
  </conditionalFormatting>
  <conditionalFormatting sqref="Y50:AB50">
    <cfRule type="expression" dxfId="13" priority="13">
      <formula>MOD(ROW()+1,2)</formula>
    </cfRule>
    <cfRule type="expression" dxfId="12" priority="14">
      <formula>MOD(ROW(),2)</formula>
    </cfRule>
  </conditionalFormatting>
  <conditionalFormatting sqref="Y52:AB52">
    <cfRule type="expression" dxfId="11" priority="11">
      <formula>MOD(ROW()+1,2)</formula>
    </cfRule>
    <cfRule type="expression" dxfId="10" priority="12">
      <formula>MOD(ROW(),2)</formula>
    </cfRule>
  </conditionalFormatting>
  <conditionalFormatting sqref="Y55:AB55 Y58:AB58 Y60:AB60 Y62:AB62 Y64:AB64 Y66:AB66 Y68:AB68 Y70:AB70 Y72:AB72 Y74:AB74 Y76:AB76 Y78:AB78 Y80:AB80 Y82:AB82 Y84:AB84 Y86:AB86 Y88:AB88 Y90:AB90 Y92:AB92 Y94:AB94 Y96:AB96 Y98:AB98 Y100:AB100 Y102:AB102 Y104:AB104 Y106:AB106 Y108:AB108 Y110:AB110 Y112:AB112 Y114:AB114 Y116:AB116 Y118:AB118 Y120:AB120 Y122:AB122 Y124:AB124 Y126:AB126 Y128:AB128 Y130:AB130">
    <cfRule type="expression" dxfId="9" priority="9">
      <formula>MOD(ROW()+1,2)</formula>
    </cfRule>
    <cfRule type="expression" dxfId="8" priority="10">
      <formula>MOD(ROW(),2)</formula>
    </cfRule>
  </conditionalFormatting>
  <conditionalFormatting sqref="Y54:AB54">
    <cfRule type="expression" dxfId="7" priority="7">
      <formula>MOD(ROW()+1,2)</formula>
    </cfRule>
    <cfRule type="expression" dxfId="6" priority="8">
      <formula>MOD(ROW(),2)</formula>
    </cfRule>
  </conditionalFormatting>
  <conditionalFormatting sqref="Y56:AB56">
    <cfRule type="expression" dxfId="5" priority="5">
      <formula>MOD(ROW()+1,2)</formula>
    </cfRule>
    <cfRule type="expression" dxfId="4" priority="6">
      <formula>MOD(ROW(),2)</formula>
    </cfRule>
  </conditionalFormatting>
  <conditionalFormatting sqref="Y49:AB49">
    <cfRule type="expression" dxfId="3" priority="3">
      <formula>MOD(ROW()+1,2)</formula>
    </cfRule>
    <cfRule type="expression" dxfId="2" priority="4">
      <formula>MOD(ROW(),2)</formula>
    </cfRule>
  </conditionalFormatting>
  <conditionalFormatting sqref="Y57:AB57 Y59:AB59 Y61:AB61 Y63:AB63 Y65:AB65 Y67:AB67 Y69:AB69 Y71:AB71 Y73:AB73 Y75:AB75 Y77:AB77 Y79:AB79 Y81:AB81 Y83:AB83 Y85:AB85 Y87:AB87 Y89:AB89 Y91:AB91 Y93:AB93 Y95:AB95 Y97:AB97 Y99:AB99 Y101:AB101 Y103:AB103 Y105:AB105 Y107:AB107 Y109:AB109 Y111:AB111 Y113:AB113 Y115:AB115 Y117:AB117 Y119:AB119 Y121:AB121 Y123:AB123 Y125:AB125 Y127:AB127 Y129:AB129 Y131:AB144">
    <cfRule type="expression" dxfId="1" priority="1">
      <formula>MOD(ROW()+1,2)</formula>
    </cfRule>
    <cfRule type="expression" dxfId="0" priority="2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58" workbookViewId="0">
      <selection activeCell="F95" sqref="F95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3000001</v>
      </c>
      <c r="B4" t="s">
        <v>205</v>
      </c>
      <c r="C4" s="9">
        <v>1</v>
      </c>
      <c r="D4" s="7" t="s">
        <v>203</v>
      </c>
      <c r="E4" s="7" t="s">
        <v>204</v>
      </c>
      <c r="F4" s="6">
        <f>VLOOKUP(A4,主线配置!A:C,2,FALSE)</f>
        <v>3000001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3000001:1:1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3000002</v>
      </c>
      <c r="B5" t="s">
        <v>206</v>
      </c>
      <c r="C5" s="9">
        <v>1</v>
      </c>
      <c r="D5" s="7" t="s">
        <v>203</v>
      </c>
      <c r="E5" s="7" t="s">
        <v>204</v>
      </c>
      <c r="F5" s="6">
        <f>VLOOKUP(A5,主线配置!A:C,2,FALSE)</f>
        <v>3000003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3000002:2:1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3000003:2:1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69" si="0">A5+1</f>
        <v>3000003</v>
      </c>
      <c r="B6" t="s">
        <v>207</v>
      </c>
      <c r="C6" s="9">
        <v>1</v>
      </c>
      <c r="D6" s="7" t="s">
        <v>203</v>
      </c>
      <c r="E6" s="7" t="s">
        <v>204</v>
      </c>
      <c r="F6" s="6">
        <f>VLOOKUP(A6,主线配置!A:C,2,FALSE)</f>
        <v>3000005</v>
      </c>
      <c r="G6" t="str">
        <f>_xlfn.IFNA(VLOOKUP($A6&amp;G$1,主线配置!$D:$E,2,FALSE),"")</f>
        <v>3000004:3:1</v>
      </c>
      <c r="H6" t="str">
        <f>_xlfn.IFNA(VLOOKUP($A6&amp;H$1,主线配置!$D:$E,2,FALSE),"")</f>
        <v/>
      </c>
      <c r="I6" t="str">
        <f>_xlfn.IFNA(VLOOKUP($A6&amp;I$1,主线配置!$D:$E,2,FALSE),"")</f>
        <v>3000005:3:1</v>
      </c>
      <c r="J6" t="str">
        <f>_xlfn.IFNA(VLOOKUP($A6&amp;J$1,主线配置!$D:$E,2,FALSE),"")</f>
        <v/>
      </c>
      <c r="K6" t="str">
        <f>_xlfn.IFNA(VLOOKUP($A6&amp;K$1,主线配置!$D:$E,2,FALSE),"")</f>
        <v>3000006:3:1</v>
      </c>
      <c r="L6" t="str">
        <f>_xlfn.IFNA(VLOOKUP($A6&amp;L$1,主线配置!$D:$E,2,FALSE),"")</f>
        <v/>
      </c>
      <c r="M6" t="str">
        <f>_xlfn.IFNA(VLOOKUP($A6&amp;M$1,主线配置!$D:$E,2,FALSE),"")</f>
        <v>3000007:3:1</v>
      </c>
      <c r="N6" t="str">
        <f>_xlfn.IFNA(VLOOKUP($A6&amp;N$1,主线配置!$D:$E,2,FALSE),"")</f>
        <v/>
      </c>
      <c r="O6" t="str">
        <f>_xlfn.IFNA(VLOOKUP($A6&amp;O$1,主线配置!$D:$E,2,FALSE),"")</f>
        <v>3000008:3:1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3000004</v>
      </c>
      <c r="B7" t="s">
        <v>208</v>
      </c>
      <c r="C7" s="9">
        <v>1</v>
      </c>
      <c r="D7" s="7" t="s">
        <v>203</v>
      </c>
      <c r="E7" s="7" t="s">
        <v>204</v>
      </c>
      <c r="F7" s="6">
        <f>VLOOKUP(A7,主线配置!A:C,2,FALSE)</f>
        <v>3000011</v>
      </c>
      <c r="G7" t="str">
        <f>_xlfn.IFNA(VLOOKUP($A7&amp;G$1,主线配置!$D:$E,2,FALSE),"")</f>
        <v>3000009:4:1</v>
      </c>
      <c r="H7" t="str">
        <f>_xlfn.IFNA(VLOOKUP($A7&amp;H$1,主线配置!$D:$E,2,FALSE),"")</f>
        <v/>
      </c>
      <c r="I7" t="str">
        <f>_xlfn.IFNA(VLOOKUP($A7&amp;I$1,主线配置!$D:$E,2,FALSE),"")</f>
        <v>3000010:4:1</v>
      </c>
      <c r="J7" t="str">
        <f>_xlfn.IFNA(VLOOKUP($A7&amp;J$1,主线配置!$D:$E,2,FALSE),"")</f>
        <v>3000011:4:1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3000012:4:1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3000005</v>
      </c>
      <c r="B8" t="s">
        <v>209</v>
      </c>
      <c r="C8" s="9">
        <v>1</v>
      </c>
      <c r="D8" s="7" t="s">
        <v>203</v>
      </c>
      <c r="E8" s="7" t="s">
        <v>204</v>
      </c>
      <c r="F8" s="6">
        <f>VLOOKUP(A8,主线配置!A:C,2,FALSE)</f>
        <v>3000015</v>
      </c>
      <c r="G8" t="str">
        <f>_xlfn.IFNA(VLOOKUP($A8&amp;G$1,主线配置!$D:$E,2,FALSE),"")</f>
        <v/>
      </c>
      <c r="H8" t="str">
        <f>_xlfn.IFNA(VLOOKUP($A8&amp;H$1,主线配置!$D:$E,2,FALSE),"")</f>
        <v>3000013:5:1</v>
      </c>
      <c r="I8" t="str">
        <f>_xlfn.IFNA(VLOOKUP($A8&amp;I$1,主线配置!$D:$E,2,FALSE),"")</f>
        <v/>
      </c>
      <c r="J8" t="str">
        <f>_xlfn.IFNA(VLOOKUP($A8&amp;J$1,主线配置!$D:$E,2,FALSE),"")</f>
        <v>3000014:5:1</v>
      </c>
      <c r="K8" t="str">
        <f>_xlfn.IFNA(VLOOKUP($A8&amp;K$1,主线配置!$D:$E,2,FALSE),"")</f>
        <v/>
      </c>
      <c r="L8" t="str">
        <f>_xlfn.IFNA(VLOOKUP($A8&amp;L$1,主线配置!$D:$E,2,FALSE),"")</f>
        <v>3000015:5:1</v>
      </c>
      <c r="M8" t="str">
        <f>_xlfn.IFNA(VLOOKUP($A8&amp;M$1,主线配置!$D:$E,2,FALSE),"")</f>
        <v>3000016:5:1</v>
      </c>
      <c r="N8" t="str">
        <f>_xlfn.IFNA(VLOOKUP($A8&amp;N$1,主线配置!$D:$E,2,FALSE),"")</f>
        <v/>
      </c>
      <c r="O8" t="str">
        <f>_xlfn.IFNA(VLOOKUP($A8&amp;O$1,主线配置!$D:$E,2,FALSE),"")</f>
        <v>3000017:5:1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3000006</v>
      </c>
      <c r="B9" t="s">
        <v>210</v>
      </c>
      <c r="C9" s="9">
        <v>1</v>
      </c>
      <c r="D9" s="7" t="s">
        <v>203</v>
      </c>
      <c r="E9" s="7" t="s">
        <v>204</v>
      </c>
      <c r="F9" s="6">
        <f>VLOOKUP(A9,主线配置!A:C,2,FALSE)</f>
        <v>3000020</v>
      </c>
      <c r="G9" t="str">
        <f>_xlfn.IFNA(VLOOKUP($A9&amp;G$1,主线配置!$D:$E,2,FALSE),"")</f>
        <v>3000018:6:1</v>
      </c>
      <c r="H9" t="str">
        <f>_xlfn.IFNA(VLOOKUP($A9&amp;H$1,主线配置!$D:$E,2,FALSE),"")</f>
        <v>3000019:6:1</v>
      </c>
      <c r="I9" t="str">
        <f>_xlfn.IFNA(VLOOKUP($A9&amp;I$1,主线配置!$D:$E,2,FALSE),"")</f>
        <v>3000020:6:1</v>
      </c>
      <c r="J9" t="str">
        <f>_xlfn.IFNA(VLOOKUP($A9&amp;J$1,主线配置!$D:$E,2,FALSE),"")</f>
        <v/>
      </c>
      <c r="K9" t="str">
        <f>_xlfn.IFNA(VLOOKUP($A9&amp;K$1,主线配置!$D:$E,2,FALSE),"")</f>
        <v>3000021:6:1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3000007</v>
      </c>
      <c r="B10" t="s">
        <v>211</v>
      </c>
      <c r="C10" s="9">
        <v>1</v>
      </c>
      <c r="D10" s="7" t="s">
        <v>203</v>
      </c>
      <c r="E10" s="7" t="s">
        <v>204</v>
      </c>
      <c r="F10" s="6">
        <f>VLOOKUP(A10,主线配置!A:C,2,FALSE)</f>
        <v>3000024</v>
      </c>
      <c r="G10" t="str">
        <f>_xlfn.IFNA(VLOOKUP($A10&amp;G$1,主线配置!$D:$E,2,FALSE),"")</f>
        <v>3000022:7:1</v>
      </c>
      <c r="H10" t="str">
        <f>_xlfn.IFNA(VLOOKUP($A10&amp;H$1,主线配置!$D:$E,2,FALSE),"")</f>
        <v/>
      </c>
      <c r="I10" t="str">
        <f>_xlfn.IFNA(VLOOKUP($A10&amp;I$1,主线配置!$D:$E,2,FALSE),"")</f>
        <v>3000023:7:1</v>
      </c>
      <c r="J10" t="str">
        <f>_xlfn.IFNA(VLOOKUP($A10&amp;J$1,主线配置!$D:$E,2,FALSE),"")</f>
        <v>3000024:7:1</v>
      </c>
      <c r="K10" t="str">
        <f>_xlfn.IFNA(VLOOKUP($A10&amp;K$1,主线配置!$D:$E,2,FALSE),"")</f>
        <v/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3000025:7:1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3000008</v>
      </c>
      <c r="B11" t="s">
        <v>212</v>
      </c>
      <c r="C11" s="9">
        <v>1</v>
      </c>
      <c r="D11" s="7" t="s">
        <v>203</v>
      </c>
      <c r="E11" s="7" t="s">
        <v>204</v>
      </c>
      <c r="F11" s="6">
        <f>VLOOKUP(A11,主线配置!A:C,2,FALSE)</f>
        <v>3000029</v>
      </c>
      <c r="G11" t="str">
        <f>_xlfn.IFNA(VLOOKUP($A11&amp;G$1,主线配置!$D:$E,2,FALSE),"")</f>
        <v>3000026:8:1</v>
      </c>
      <c r="H11" t="str">
        <f>_xlfn.IFNA(VLOOKUP($A11&amp;H$1,主线配置!$D:$E,2,FALSE),"")</f>
        <v>3000027:8:1</v>
      </c>
      <c r="I11" t="str">
        <f>_xlfn.IFNA(VLOOKUP($A11&amp;I$1,主线配置!$D:$E,2,FALSE),"")</f>
        <v>3000028:8:1</v>
      </c>
      <c r="J11" t="str">
        <f>_xlfn.IFNA(VLOOKUP($A11&amp;J$1,主线配置!$D:$E,2,FALSE),"")</f>
        <v/>
      </c>
      <c r="K11" t="str">
        <f>_xlfn.IFNA(VLOOKUP($A11&amp;K$1,主线配置!$D:$E,2,FALSE),"")</f>
        <v>3000029:8:1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12" spans="1:21" x14ac:dyDescent="0.15">
      <c r="A12">
        <f t="shared" si="0"/>
        <v>3000009</v>
      </c>
      <c r="B12" t="s">
        <v>223</v>
      </c>
      <c r="C12" s="9">
        <v>2</v>
      </c>
      <c r="D12" s="7" t="s">
        <v>224</v>
      </c>
      <c r="E12" s="7" t="s">
        <v>225</v>
      </c>
      <c r="F12" s="6">
        <f>VLOOKUP(A12,主线配置!A:C,2,FALSE)</f>
        <v>3000033</v>
      </c>
      <c r="G12" t="str">
        <f>_xlfn.IFNA(VLOOKUP($A12&amp;G$1,主线配置!$D:$E,2,FALSE),"")</f>
        <v/>
      </c>
      <c r="H12" t="str">
        <f>_xlfn.IFNA(VLOOKUP($A12&amp;H$1,主线配置!$D:$E,2,FALSE),"")</f>
        <v>3000033:9:1</v>
      </c>
      <c r="I12" t="str">
        <f>_xlfn.IFNA(VLOOKUP($A12&amp;I$1,主线配置!$D:$E,2,FALSE),"")</f>
        <v/>
      </c>
      <c r="J12" t="str">
        <f>_xlfn.IFNA(VLOOKUP($A12&amp;J$1,主线配置!$D:$E,2,FALSE),"")</f>
        <v/>
      </c>
      <c r="K12" t="str">
        <f>_xlfn.IFNA(VLOOKUP($A12&amp;K$1,主线配置!$D:$E,2,FALSE),"")</f>
        <v>3000030:9:1</v>
      </c>
      <c r="L12" t="str">
        <f>_xlfn.IFNA(VLOOKUP($A12&amp;L$1,主线配置!$D:$E,2,FALSE),"")</f>
        <v/>
      </c>
      <c r="M12" t="str">
        <f>_xlfn.IFNA(VLOOKUP($A12&amp;M$1,主线配置!$D:$E,2,FALSE),"")</f>
        <v>3000031:9:1</v>
      </c>
      <c r="N12" t="str">
        <f>_xlfn.IFNA(VLOOKUP($A12&amp;N$1,主线配置!$D:$E,2,FALSE),"")</f>
        <v/>
      </c>
      <c r="O12" t="str">
        <f>_xlfn.IFNA(VLOOKUP($A12&amp;O$1,主线配置!$D:$E,2,FALSE),"")</f>
        <v>3000032:9:1</v>
      </c>
      <c r="P12" t="str">
        <f>_xlfn.IFNA(VLOOKUP($A12&amp;P$1,主线配置!$D:$E,2,FALSE),"")</f>
        <v/>
      </c>
      <c r="Q12" t="str">
        <f>_xlfn.IFNA(VLOOKUP($A12&amp;Q$1,主线配置!$D:$E,2,FALSE),"")</f>
        <v/>
      </c>
      <c r="R12" t="str">
        <f>_xlfn.IFNA(VLOOKUP($A12&amp;R$1,主线配置!$D:$E,2,FALSE),"")</f>
        <v/>
      </c>
      <c r="S12" t="str">
        <f>_xlfn.IFNA(VLOOKUP($A12&amp;S$1,主线配置!$D:$E,2,FALSE),"")</f>
        <v/>
      </c>
      <c r="T12" t="str">
        <f>_xlfn.IFNA(VLOOKUP($A12&amp;T$1,主线配置!$D:$E,2,FALSE),"")</f>
        <v/>
      </c>
      <c r="U12" t="str">
        <f>_xlfn.IFNA(VLOOKUP($A12&amp;U$1,主线配置!$D:$E,2,FALSE),"")</f>
        <v/>
      </c>
    </row>
    <row r="13" spans="1:21" x14ac:dyDescent="0.15">
      <c r="A13">
        <f t="shared" si="0"/>
        <v>3000010</v>
      </c>
      <c r="B13" t="s">
        <v>226</v>
      </c>
      <c r="C13" s="9">
        <v>3</v>
      </c>
      <c r="D13" s="7" t="s">
        <v>227</v>
      </c>
      <c r="E13" s="7" t="s">
        <v>228</v>
      </c>
      <c r="F13" s="6">
        <f>VLOOKUP(A13,主线配置!A:C,2,FALSE)</f>
        <v>3000037</v>
      </c>
      <c r="G13" t="str">
        <f>_xlfn.IFNA(VLOOKUP($A13&amp;G$1,主线配置!$D:$E,2,FALSE),"")</f>
        <v/>
      </c>
      <c r="H13" t="str">
        <f>_xlfn.IFNA(VLOOKUP($A13&amp;H$1,主线配置!$D:$E,2,FALSE),"")</f>
        <v>3000035:10:1</v>
      </c>
      <c r="I13" t="str">
        <f>_xlfn.IFNA(VLOOKUP($A13&amp;I$1,主线配置!$D:$E,2,FALSE),"")</f>
        <v/>
      </c>
      <c r="J13" t="str">
        <f>_xlfn.IFNA(VLOOKUP($A13&amp;J$1,主线配置!$D:$E,2,FALSE),"")</f>
        <v>3000034:10:1</v>
      </c>
      <c r="K13" t="str">
        <f>_xlfn.IFNA(VLOOKUP($A13&amp;K$1,主线配置!$D:$E,2,FALSE),"")</f>
        <v/>
      </c>
      <c r="L13" t="str">
        <f>_xlfn.IFNA(VLOOKUP($A13&amp;L$1,主线配置!$D:$E,2,FALSE),"")</f>
        <v>3000036:10:1</v>
      </c>
      <c r="M13" t="str">
        <f>_xlfn.IFNA(VLOOKUP($A13&amp;M$1,主线配置!$D:$E,2,FALSE),"")</f>
        <v/>
      </c>
      <c r="N13" t="str">
        <f>_xlfn.IFNA(VLOOKUP($A13&amp;N$1,主线配置!$D:$E,2,FALSE),"")</f>
        <v>3000037:10:1</v>
      </c>
      <c r="O13" t="str">
        <f>_xlfn.IFNA(VLOOKUP($A13&amp;O$1,主线配置!$D:$E,2,FALSE),"")</f>
        <v/>
      </c>
      <c r="P13" t="str">
        <f>_xlfn.IFNA(VLOOKUP($A13&amp;P$1,主线配置!$D:$E,2,FALSE),"")</f>
        <v/>
      </c>
      <c r="Q13" t="str">
        <f>_xlfn.IFNA(VLOOKUP($A13&amp;Q$1,主线配置!$D:$E,2,FALSE),"")</f>
        <v/>
      </c>
      <c r="R13" t="str">
        <f>_xlfn.IFNA(VLOOKUP($A13&amp;R$1,主线配置!$D:$E,2,FALSE),"")</f>
        <v/>
      </c>
      <c r="S13" t="str">
        <f>_xlfn.IFNA(VLOOKUP($A13&amp;S$1,主线配置!$D:$E,2,FALSE),"")</f>
        <v/>
      </c>
      <c r="T13" t="str">
        <f>_xlfn.IFNA(VLOOKUP($A13&amp;T$1,主线配置!$D:$E,2,FALSE),"")</f>
        <v/>
      </c>
      <c r="U13" t="str">
        <f>_xlfn.IFNA(VLOOKUP($A13&amp;U$1,主线配置!$D:$E,2,FALSE),"")</f>
        <v/>
      </c>
    </row>
    <row r="14" spans="1:21" x14ac:dyDescent="0.15">
      <c r="A14">
        <f t="shared" si="0"/>
        <v>3000011</v>
      </c>
      <c r="B14" t="s">
        <v>229</v>
      </c>
      <c r="C14" s="9">
        <v>4</v>
      </c>
      <c r="D14" s="7" t="s">
        <v>230</v>
      </c>
      <c r="E14" s="7" t="s">
        <v>231</v>
      </c>
      <c r="F14" s="6">
        <f>VLOOKUP(A14,主线配置!A:C,2,FALSE)</f>
        <v>3000039</v>
      </c>
      <c r="G14" t="str">
        <f>_xlfn.IFNA(VLOOKUP($A14&amp;G$1,主线配置!$D:$E,2,FALSE),"")</f>
        <v/>
      </c>
      <c r="H14" t="str">
        <f>_xlfn.IFNA(VLOOKUP($A14&amp;H$1,主线配置!$D:$E,2,FALSE),"")</f>
        <v>3000039:11:1</v>
      </c>
      <c r="I14" t="str">
        <f>_xlfn.IFNA(VLOOKUP($A14&amp;I$1,主线配置!$D:$E,2,FALSE),"")</f>
        <v/>
      </c>
      <c r="J14" t="str">
        <f>_xlfn.IFNA(VLOOKUP($A14&amp;J$1,主线配置!$D:$E,2,FALSE),"")</f>
        <v>3000038:11:1</v>
      </c>
      <c r="K14" t="str">
        <f>_xlfn.IFNA(VLOOKUP($A14&amp;K$1,主线配置!$D:$E,2,FALSE),"")</f>
        <v/>
      </c>
      <c r="L14" t="str">
        <f>_xlfn.IFNA(VLOOKUP($A14&amp;L$1,主线配置!$D:$E,2,FALSE),"")</f>
        <v>3000040:11:1</v>
      </c>
      <c r="M14" t="str">
        <f>_xlfn.IFNA(VLOOKUP($A14&amp;M$1,主线配置!$D:$E,2,FALSE),"")</f>
        <v/>
      </c>
      <c r="N14" t="str">
        <f>_xlfn.IFNA(VLOOKUP($A14&amp;N$1,主线配置!$D:$E,2,FALSE),"")</f>
        <v>3000041:11:1</v>
      </c>
      <c r="O14" t="str">
        <f>_xlfn.IFNA(VLOOKUP($A14&amp;O$1,主线配置!$D:$E,2,FALSE),"")</f>
        <v/>
      </c>
      <c r="P14" t="str">
        <f>_xlfn.IFNA(VLOOKUP($A14&amp;P$1,主线配置!$D:$E,2,FALSE),"")</f>
        <v/>
      </c>
      <c r="Q14" t="str">
        <f>_xlfn.IFNA(VLOOKUP($A14&amp;Q$1,主线配置!$D:$E,2,FALSE),"")</f>
        <v/>
      </c>
      <c r="R14" t="str">
        <f>_xlfn.IFNA(VLOOKUP($A14&amp;R$1,主线配置!$D:$E,2,FALSE),"")</f>
        <v/>
      </c>
      <c r="S14" t="str">
        <f>_xlfn.IFNA(VLOOKUP($A14&amp;S$1,主线配置!$D:$E,2,FALSE),"")</f>
        <v/>
      </c>
      <c r="T14" t="str">
        <f>_xlfn.IFNA(VLOOKUP($A14&amp;T$1,主线配置!$D:$E,2,FALSE),"")</f>
        <v/>
      </c>
      <c r="U14" t="str">
        <f>_xlfn.IFNA(VLOOKUP($A14&amp;U$1,主线配置!$D:$E,2,FALSE),"")</f>
        <v/>
      </c>
    </row>
    <row r="15" spans="1:21" x14ac:dyDescent="0.15">
      <c r="A15">
        <f t="shared" si="0"/>
        <v>3000012</v>
      </c>
      <c r="B15" t="s">
        <v>232</v>
      </c>
      <c r="C15" s="9">
        <v>5</v>
      </c>
      <c r="D15" s="7" t="s">
        <v>233</v>
      </c>
      <c r="E15" s="7" t="s">
        <v>234</v>
      </c>
      <c r="F15" s="6">
        <f>VLOOKUP(A15,主线配置!A:C,2,FALSE)</f>
        <v>3000046</v>
      </c>
      <c r="G15" t="str">
        <f>_xlfn.IFNA(VLOOKUP($A15&amp;G$1,主线配置!$D:$E,2,FALSE),"")</f>
        <v>3000042:12:1</v>
      </c>
      <c r="H15" t="str">
        <f>_xlfn.IFNA(VLOOKUP($A15&amp;H$1,主线配置!$D:$E,2,FALSE),"")</f>
        <v>3000043:12:1</v>
      </c>
      <c r="I15" t="str">
        <f>_xlfn.IFNA(VLOOKUP($A15&amp;I$1,主线配置!$D:$E,2,FALSE),"")</f>
        <v>3000044:12:1</v>
      </c>
      <c r="J15" t="str">
        <f>_xlfn.IFNA(VLOOKUP($A15&amp;J$1,主线配置!$D:$E,2,FALSE),"")</f>
        <v/>
      </c>
      <c r="K15" t="str">
        <f>_xlfn.IFNA(VLOOKUP($A15&amp;K$1,主线配置!$D:$E,2,FALSE),"")</f>
        <v>3000045:12:1</v>
      </c>
      <c r="L15" t="str">
        <f>_xlfn.IFNA(VLOOKUP($A15&amp;L$1,主线配置!$D:$E,2,FALSE),"")</f>
        <v/>
      </c>
      <c r="M15" t="str">
        <f>_xlfn.IFNA(VLOOKUP($A15&amp;M$1,主线配置!$D:$E,2,FALSE),"")</f>
        <v/>
      </c>
      <c r="N15" t="str">
        <f>_xlfn.IFNA(VLOOKUP($A15&amp;N$1,主线配置!$D:$E,2,FALSE),"")</f>
        <v>3000046:12:1</v>
      </c>
      <c r="O15" t="str">
        <f>_xlfn.IFNA(VLOOKUP($A15&amp;O$1,主线配置!$D:$E,2,FALSE),"")</f>
        <v/>
      </c>
      <c r="P15" t="str">
        <f>_xlfn.IFNA(VLOOKUP($A15&amp;P$1,主线配置!$D:$E,2,FALSE),"")</f>
        <v/>
      </c>
      <c r="Q15" t="str">
        <f>_xlfn.IFNA(VLOOKUP($A15&amp;Q$1,主线配置!$D:$E,2,FALSE),"")</f>
        <v/>
      </c>
      <c r="R15" t="str">
        <f>_xlfn.IFNA(VLOOKUP($A15&amp;R$1,主线配置!$D:$E,2,FALSE),"")</f>
        <v/>
      </c>
      <c r="S15" t="str">
        <f>_xlfn.IFNA(VLOOKUP($A15&amp;S$1,主线配置!$D:$E,2,FALSE),"")</f>
        <v/>
      </c>
      <c r="T15" t="str">
        <f>_xlfn.IFNA(VLOOKUP($A15&amp;T$1,主线配置!$D:$E,2,FALSE),"")</f>
        <v/>
      </c>
      <c r="U15" t="str">
        <f>_xlfn.IFNA(VLOOKUP($A15&amp;U$1,主线配置!$D:$E,2,FALSE),"")</f>
        <v/>
      </c>
    </row>
    <row r="16" spans="1:21" x14ac:dyDescent="0.15">
      <c r="A16">
        <f t="shared" si="0"/>
        <v>3000013</v>
      </c>
      <c r="B16" t="s">
        <v>235</v>
      </c>
      <c r="C16" s="9">
        <v>6</v>
      </c>
      <c r="D16" s="7" t="s">
        <v>236</v>
      </c>
      <c r="E16" s="7" t="s">
        <v>237</v>
      </c>
      <c r="F16" s="6">
        <f>VLOOKUP(A16,主线配置!A:C,2,FALSE)</f>
        <v>3000049</v>
      </c>
      <c r="G16" t="str">
        <f>_xlfn.IFNA(VLOOKUP($A16&amp;G$1,主线配置!$D:$E,2,FALSE),"")</f>
        <v>3000048:13:1</v>
      </c>
      <c r="H16" t="str">
        <f>_xlfn.IFNA(VLOOKUP($A16&amp;H$1,主线配置!$D:$E,2,FALSE),"")</f>
        <v>3000047:13:1</v>
      </c>
      <c r="I16" t="str">
        <f>_xlfn.IFNA(VLOOKUP($A16&amp;I$1,主线配置!$D:$E,2,FALSE),"")</f>
        <v>3000049:13:1</v>
      </c>
      <c r="J16" t="str">
        <f>_xlfn.IFNA(VLOOKUP($A16&amp;J$1,主线配置!$D:$E,2,FALSE),"")</f>
        <v/>
      </c>
      <c r="K16" t="str">
        <f>_xlfn.IFNA(VLOOKUP($A16&amp;K$1,主线配置!$D:$E,2,FALSE),"")</f>
        <v>3000050:13:1</v>
      </c>
      <c r="L16" t="str">
        <f>_xlfn.IFNA(VLOOKUP($A16&amp;L$1,主线配置!$D:$E,2,FALSE),"")</f>
        <v/>
      </c>
      <c r="M16" t="str">
        <f>_xlfn.IFNA(VLOOKUP($A16&amp;M$1,主线配置!$D:$E,2,FALSE),"")</f>
        <v/>
      </c>
      <c r="N16" t="str">
        <f>_xlfn.IFNA(VLOOKUP($A16&amp;N$1,主线配置!$D:$E,2,FALSE),"")</f>
        <v>3000051:13:1</v>
      </c>
      <c r="O16" t="str">
        <f>_xlfn.IFNA(VLOOKUP($A16&amp;O$1,主线配置!$D:$E,2,FALSE),"")</f>
        <v/>
      </c>
      <c r="P16" t="str">
        <f>_xlfn.IFNA(VLOOKUP($A16&amp;P$1,主线配置!$D:$E,2,FALSE),"")</f>
        <v/>
      </c>
      <c r="Q16" t="str">
        <f>_xlfn.IFNA(VLOOKUP($A16&amp;Q$1,主线配置!$D:$E,2,FALSE),"")</f>
        <v/>
      </c>
      <c r="R16" t="str">
        <f>_xlfn.IFNA(VLOOKUP($A16&amp;R$1,主线配置!$D:$E,2,FALSE),"")</f>
        <v/>
      </c>
      <c r="S16" t="str">
        <f>_xlfn.IFNA(VLOOKUP($A16&amp;S$1,主线配置!$D:$E,2,FALSE),"")</f>
        <v/>
      </c>
      <c r="T16" t="str">
        <f>_xlfn.IFNA(VLOOKUP($A16&amp;T$1,主线配置!$D:$E,2,FALSE),"")</f>
        <v/>
      </c>
      <c r="U16" t="str">
        <f>_xlfn.IFNA(VLOOKUP($A16&amp;U$1,主线配置!$D:$E,2,FALSE),"")</f>
        <v/>
      </c>
    </row>
    <row r="17" spans="1:21" x14ac:dyDescent="0.15">
      <c r="A17">
        <f t="shared" si="0"/>
        <v>3000014</v>
      </c>
      <c r="B17" t="s">
        <v>238</v>
      </c>
      <c r="C17" s="9">
        <v>7</v>
      </c>
      <c r="D17" s="7" t="s">
        <v>239</v>
      </c>
      <c r="E17" s="7" t="s">
        <v>240</v>
      </c>
      <c r="F17" s="6">
        <f>VLOOKUP(A17,主线配置!A:C,2,FALSE)</f>
        <v>3000055</v>
      </c>
      <c r="G17" t="str">
        <f>_xlfn.IFNA(VLOOKUP($A17&amp;G$1,主线配置!$D:$E,2,FALSE),"")</f>
        <v/>
      </c>
      <c r="H17" t="str">
        <f>_xlfn.IFNA(VLOOKUP($A17&amp;H$1,主线配置!$D:$E,2,FALSE),"")</f>
        <v>3000055:14:1</v>
      </c>
      <c r="I17" t="str">
        <f>_xlfn.IFNA(VLOOKUP($A17&amp;I$1,主线配置!$D:$E,2,FALSE),"")</f>
        <v/>
      </c>
      <c r="J17" t="str">
        <f>_xlfn.IFNA(VLOOKUP($A17&amp;J$1,主线配置!$D:$E,2,FALSE),"")</f>
        <v>3000052:14:1</v>
      </c>
      <c r="K17" t="str">
        <f>_xlfn.IFNA(VLOOKUP($A17&amp;K$1,主线配置!$D:$E,2,FALSE),"")</f>
        <v/>
      </c>
      <c r="L17" t="str">
        <f>_xlfn.IFNA(VLOOKUP($A17&amp;L$1,主线配置!$D:$E,2,FALSE),"")</f>
        <v>3000053:14:1</v>
      </c>
      <c r="M17" t="str">
        <f>_xlfn.IFNA(VLOOKUP($A17&amp;M$1,主线配置!$D:$E,2,FALSE),"")</f>
        <v>3000054:14:1</v>
      </c>
      <c r="N17" t="str">
        <f>_xlfn.IFNA(VLOOKUP($A17&amp;N$1,主线配置!$D:$E,2,FALSE),"")</f>
        <v/>
      </c>
      <c r="O17" t="str">
        <f>_xlfn.IFNA(VLOOKUP($A17&amp;O$1,主线配置!$D:$E,2,FALSE),"")</f>
        <v>3000056:14:1</v>
      </c>
      <c r="P17" t="str">
        <f>_xlfn.IFNA(VLOOKUP($A17&amp;P$1,主线配置!$D:$E,2,FALSE),"")</f>
        <v/>
      </c>
      <c r="Q17" t="str">
        <f>_xlfn.IFNA(VLOOKUP($A17&amp;Q$1,主线配置!$D:$E,2,FALSE),"")</f>
        <v/>
      </c>
      <c r="R17" t="str">
        <f>_xlfn.IFNA(VLOOKUP($A17&amp;R$1,主线配置!$D:$E,2,FALSE),"")</f>
        <v/>
      </c>
      <c r="S17" t="str">
        <f>_xlfn.IFNA(VLOOKUP($A17&amp;S$1,主线配置!$D:$E,2,FALSE),"")</f>
        <v/>
      </c>
      <c r="T17" t="str">
        <f>_xlfn.IFNA(VLOOKUP($A17&amp;T$1,主线配置!$D:$E,2,FALSE),"")</f>
        <v/>
      </c>
      <c r="U17" t="str">
        <f>_xlfn.IFNA(VLOOKUP($A17&amp;U$1,主线配置!$D:$E,2,FALSE),"")</f>
        <v/>
      </c>
    </row>
    <row r="18" spans="1:21" x14ac:dyDescent="0.15">
      <c r="A18">
        <f t="shared" si="0"/>
        <v>3000015</v>
      </c>
      <c r="B18" t="s">
        <v>389</v>
      </c>
      <c r="C18" s="9">
        <v>8</v>
      </c>
      <c r="D18" s="7" t="s">
        <v>390</v>
      </c>
      <c r="E18" s="7" t="s">
        <v>391</v>
      </c>
      <c r="F18" s="6">
        <f>VLOOKUP(A18,主线配置!A:C,2,FALSE)</f>
        <v>3000057</v>
      </c>
      <c r="G18" t="str">
        <f>_xlfn.IFNA(VLOOKUP($A18&amp;G$1,主线配置!$D:$E,2,FALSE),"")</f>
        <v/>
      </c>
      <c r="H18" t="str">
        <f>_xlfn.IFNA(VLOOKUP($A18&amp;H$1,主线配置!$D:$E,2,FALSE),"")</f>
        <v>3000057:15:1</v>
      </c>
      <c r="I18" t="str">
        <f>_xlfn.IFNA(VLOOKUP($A18&amp;I$1,主线配置!$D:$E,2,FALSE),"")</f>
        <v/>
      </c>
      <c r="J18" t="str">
        <f>_xlfn.IFNA(VLOOKUP($A18&amp;J$1,主线配置!$D:$E,2,FALSE),"")</f>
        <v/>
      </c>
      <c r="K18" t="str">
        <f>_xlfn.IFNA(VLOOKUP($A18&amp;K$1,主线配置!$D:$E,2,FALSE),"")</f>
        <v/>
      </c>
      <c r="L18" t="str">
        <f>_xlfn.IFNA(VLOOKUP($A18&amp;L$1,主线配置!$D:$E,2,FALSE),"")</f>
        <v/>
      </c>
      <c r="M18" t="str">
        <f>_xlfn.IFNA(VLOOKUP($A18&amp;M$1,主线配置!$D:$E,2,FALSE),"")</f>
        <v/>
      </c>
      <c r="N18" t="str">
        <f>_xlfn.IFNA(VLOOKUP($A18&amp;N$1,主线配置!$D:$E,2,FALSE),"")</f>
        <v/>
      </c>
      <c r="O18" t="str">
        <f>_xlfn.IFNA(VLOOKUP($A18&amp;O$1,主线配置!$D:$E,2,FALSE),"")</f>
        <v/>
      </c>
      <c r="P18" t="str">
        <f>_xlfn.IFNA(VLOOKUP($A18&amp;P$1,主线配置!$D:$E,2,FALSE),"")</f>
        <v/>
      </c>
      <c r="Q18" t="str">
        <f>_xlfn.IFNA(VLOOKUP($A18&amp;Q$1,主线配置!$D:$E,2,FALSE),"")</f>
        <v/>
      </c>
      <c r="R18" t="str">
        <f>_xlfn.IFNA(VLOOKUP($A18&amp;R$1,主线配置!$D:$E,2,FALSE),"")</f>
        <v/>
      </c>
      <c r="S18" t="str">
        <f>_xlfn.IFNA(VLOOKUP($A18&amp;S$1,主线配置!$D:$E,2,FALSE),"")</f>
        <v/>
      </c>
      <c r="T18" t="str">
        <f>_xlfn.IFNA(VLOOKUP($A18&amp;T$1,主线配置!$D:$E,2,FALSE),"")</f>
        <v/>
      </c>
      <c r="U18" t="str">
        <f>_xlfn.IFNA(VLOOKUP($A18&amp;U$1,主线配置!$D:$E,2,FALSE),"")</f>
        <v/>
      </c>
    </row>
    <row r="19" spans="1:21" x14ac:dyDescent="0.15">
      <c r="A19">
        <f t="shared" si="0"/>
        <v>3000016</v>
      </c>
      <c r="B19" t="s">
        <v>392</v>
      </c>
      <c r="C19" s="9">
        <v>9</v>
      </c>
      <c r="D19" s="7" t="s">
        <v>393</v>
      </c>
      <c r="E19" s="7" t="s">
        <v>394</v>
      </c>
      <c r="F19" s="6">
        <f>VLOOKUP(A19,主线配置!A:C,2,FALSE)</f>
        <v>3000059</v>
      </c>
      <c r="G19" t="str">
        <f>_xlfn.IFNA(VLOOKUP($A19&amp;G$1,主线配置!$D:$E,2,FALSE),"")</f>
        <v/>
      </c>
      <c r="H19" t="str">
        <f>_xlfn.IFNA(VLOOKUP($A19&amp;H$1,主线配置!$D:$E,2,FALSE),"")</f>
        <v/>
      </c>
      <c r="I19" t="str">
        <f>_xlfn.IFNA(VLOOKUP($A19&amp;I$1,主线配置!$D:$E,2,FALSE),"")</f>
        <v/>
      </c>
      <c r="J19" t="str">
        <f>_xlfn.IFNA(VLOOKUP($A19&amp;J$1,主线配置!$D:$E,2,FALSE),"")</f>
        <v/>
      </c>
      <c r="K19" t="str">
        <f>_xlfn.IFNA(VLOOKUP($A19&amp;K$1,主线配置!$D:$E,2,FALSE),"")</f>
        <v/>
      </c>
      <c r="L19" t="str">
        <f>_xlfn.IFNA(VLOOKUP($A19&amp;L$1,主线配置!$D:$E,2,FALSE),"")</f>
        <v/>
      </c>
      <c r="M19" t="str">
        <f>_xlfn.IFNA(VLOOKUP($A19&amp;M$1,主线配置!$D:$E,2,FALSE),"")</f>
        <v/>
      </c>
      <c r="N19" t="str">
        <f>_xlfn.IFNA(VLOOKUP($A19&amp;N$1,主线配置!$D:$E,2,FALSE),"")</f>
        <v/>
      </c>
      <c r="O19" t="str">
        <f>_xlfn.IFNA(VLOOKUP($A19&amp;O$1,主线配置!$D:$E,2,FALSE),"")</f>
        <v>3000058:16:1</v>
      </c>
      <c r="P19" t="str">
        <f>_xlfn.IFNA(VLOOKUP($A19&amp;P$1,主线配置!$D:$E,2,FALSE),"")</f>
        <v/>
      </c>
      <c r="Q19" t="str">
        <f>_xlfn.IFNA(VLOOKUP($A19&amp;Q$1,主线配置!$D:$E,2,FALSE),"")</f>
        <v/>
      </c>
      <c r="R19" t="str">
        <f>_xlfn.IFNA(VLOOKUP($A19&amp;R$1,主线配置!$D:$E,2,FALSE),"")</f>
        <v/>
      </c>
      <c r="S19" t="str">
        <f>_xlfn.IFNA(VLOOKUP($A19&amp;S$1,主线配置!$D:$E,2,FALSE),"")</f>
        <v/>
      </c>
      <c r="T19" t="str">
        <f>_xlfn.IFNA(VLOOKUP($A19&amp;T$1,主线配置!$D:$E,2,FALSE),"")</f>
        <v/>
      </c>
      <c r="U19" t="str">
        <f>_xlfn.IFNA(VLOOKUP($A19&amp;U$1,主线配置!$D:$E,2,FALSE),"")</f>
        <v/>
      </c>
    </row>
    <row r="20" spans="1:21" x14ac:dyDescent="0.15">
      <c r="A20">
        <f t="shared" si="0"/>
        <v>3000017</v>
      </c>
      <c r="B20" t="s">
        <v>395</v>
      </c>
      <c r="C20" s="9">
        <v>10</v>
      </c>
      <c r="D20" s="7" t="s">
        <v>396</v>
      </c>
      <c r="E20" s="7" t="s">
        <v>397</v>
      </c>
      <c r="F20" s="6">
        <f>VLOOKUP(A20,主线配置!A:C,2,FALSE)</f>
        <v>3000059</v>
      </c>
      <c r="G20" t="str">
        <f>_xlfn.IFNA(VLOOKUP($A20&amp;G$1,主线配置!$D:$E,2,FALSE),"")</f>
        <v/>
      </c>
      <c r="H20" t="str">
        <f>_xlfn.IFNA(VLOOKUP($A20&amp;H$1,主线配置!$D:$E,2,FALSE),"")</f>
        <v>3000059:17:1</v>
      </c>
      <c r="I20" t="str">
        <f>_xlfn.IFNA(VLOOKUP($A20&amp;I$1,主线配置!$D:$E,2,FALSE),"")</f>
        <v/>
      </c>
      <c r="J20" t="str">
        <f>_xlfn.IFNA(VLOOKUP($A20&amp;J$1,主线配置!$D:$E,2,FALSE),"")</f>
        <v/>
      </c>
      <c r="K20" t="str">
        <f>_xlfn.IFNA(VLOOKUP($A20&amp;K$1,主线配置!$D:$E,2,FALSE),"")</f>
        <v/>
      </c>
      <c r="L20" t="str">
        <f>_xlfn.IFNA(VLOOKUP($A20&amp;L$1,主线配置!$D:$E,2,FALSE),"")</f>
        <v/>
      </c>
      <c r="M20" t="str">
        <f>_xlfn.IFNA(VLOOKUP($A20&amp;M$1,主线配置!$D:$E,2,FALSE),"")</f>
        <v/>
      </c>
      <c r="N20" t="str">
        <f>_xlfn.IFNA(VLOOKUP($A20&amp;N$1,主线配置!$D:$E,2,FALSE),"")</f>
        <v/>
      </c>
      <c r="O20" t="str">
        <f>_xlfn.IFNA(VLOOKUP($A20&amp;O$1,主线配置!$D:$E,2,FALSE),"")</f>
        <v/>
      </c>
      <c r="P20" t="str">
        <f>_xlfn.IFNA(VLOOKUP($A20&amp;P$1,主线配置!$D:$E,2,FALSE),"")</f>
        <v/>
      </c>
      <c r="Q20" t="str">
        <f>_xlfn.IFNA(VLOOKUP($A20&amp;Q$1,主线配置!$D:$E,2,FALSE),"")</f>
        <v/>
      </c>
      <c r="R20" t="str">
        <f>_xlfn.IFNA(VLOOKUP($A20&amp;R$1,主线配置!$D:$E,2,FALSE),"")</f>
        <v/>
      </c>
      <c r="S20" t="str">
        <f>_xlfn.IFNA(VLOOKUP($A20&amp;S$1,主线配置!$D:$E,2,FALSE),"")</f>
        <v/>
      </c>
      <c r="T20" t="str">
        <f>_xlfn.IFNA(VLOOKUP($A20&amp;T$1,主线配置!$D:$E,2,FALSE),"")</f>
        <v/>
      </c>
      <c r="U20" t="str">
        <f>_xlfn.IFNA(VLOOKUP($A20&amp;U$1,主线配置!$D:$E,2,FALSE),"")</f>
        <v/>
      </c>
    </row>
    <row r="21" spans="1:21" x14ac:dyDescent="0.15">
      <c r="A21">
        <f t="shared" si="0"/>
        <v>3000018</v>
      </c>
      <c r="B21" t="s">
        <v>398</v>
      </c>
      <c r="C21" s="9">
        <v>11</v>
      </c>
      <c r="D21" s="7" t="s">
        <v>399</v>
      </c>
      <c r="E21" s="7" t="s">
        <v>400</v>
      </c>
      <c r="F21" s="6">
        <f>VLOOKUP(A21,主线配置!A:C,2,FALSE)</f>
        <v>3000061</v>
      </c>
      <c r="G21" t="str">
        <f>_xlfn.IFNA(VLOOKUP($A21&amp;G$1,主线配置!$D:$E,2,FALSE),"")</f>
        <v/>
      </c>
      <c r="H21" t="str">
        <f>_xlfn.IFNA(VLOOKUP($A21&amp;H$1,主线配置!$D:$E,2,FALSE),"")</f>
        <v/>
      </c>
      <c r="I21" t="str">
        <f>_xlfn.IFNA(VLOOKUP($A21&amp;I$1,主线配置!$D:$E,2,FALSE),"")</f>
        <v/>
      </c>
      <c r="J21" t="str">
        <f>_xlfn.IFNA(VLOOKUP($A21&amp;J$1,主线配置!$D:$E,2,FALSE),"")</f>
        <v/>
      </c>
      <c r="K21" t="str">
        <f>_xlfn.IFNA(VLOOKUP($A21&amp;K$1,主线配置!$D:$E,2,FALSE),"")</f>
        <v/>
      </c>
      <c r="L21" t="str">
        <f>_xlfn.IFNA(VLOOKUP($A21&amp;L$1,主线配置!$D:$E,2,FALSE),"")</f>
        <v/>
      </c>
      <c r="M21" t="str">
        <f>_xlfn.IFNA(VLOOKUP($A21&amp;M$1,主线配置!$D:$E,2,FALSE),"")</f>
        <v/>
      </c>
      <c r="N21" t="str">
        <f>_xlfn.IFNA(VLOOKUP($A21&amp;N$1,主线配置!$D:$E,2,FALSE),"")</f>
        <v/>
      </c>
      <c r="O21" t="str">
        <f>_xlfn.IFNA(VLOOKUP($A21&amp;O$1,主线配置!$D:$E,2,FALSE),"")</f>
        <v>3000060:18:1</v>
      </c>
      <c r="P21" t="str">
        <f>_xlfn.IFNA(VLOOKUP($A21&amp;P$1,主线配置!$D:$E,2,FALSE),"")</f>
        <v/>
      </c>
      <c r="Q21" t="str">
        <f>_xlfn.IFNA(VLOOKUP($A21&amp;Q$1,主线配置!$D:$E,2,FALSE),"")</f>
        <v/>
      </c>
      <c r="R21" t="str">
        <f>_xlfn.IFNA(VLOOKUP($A21&amp;R$1,主线配置!$D:$E,2,FALSE),"")</f>
        <v/>
      </c>
      <c r="S21" t="str">
        <f>_xlfn.IFNA(VLOOKUP($A21&amp;S$1,主线配置!$D:$E,2,FALSE),"")</f>
        <v/>
      </c>
      <c r="T21" t="str">
        <f>_xlfn.IFNA(VLOOKUP($A21&amp;T$1,主线配置!$D:$E,2,FALSE),"")</f>
        <v/>
      </c>
      <c r="U21" t="str">
        <f>_xlfn.IFNA(VLOOKUP($A21&amp;U$1,主线配置!$D:$E,2,FALSE),"")</f>
        <v/>
      </c>
    </row>
    <row r="22" spans="1:21" x14ac:dyDescent="0.15">
      <c r="A22">
        <f t="shared" si="0"/>
        <v>3000019</v>
      </c>
      <c r="B22" t="s">
        <v>401</v>
      </c>
      <c r="C22" s="9">
        <v>12</v>
      </c>
      <c r="D22" s="7" t="s">
        <v>402</v>
      </c>
      <c r="E22" s="7" t="s">
        <v>403</v>
      </c>
      <c r="F22" s="6">
        <f>VLOOKUP(A22,主线配置!A:C,2,FALSE)</f>
        <v>3000061</v>
      </c>
      <c r="G22" t="str">
        <f>_xlfn.IFNA(VLOOKUP($A22&amp;G$1,主线配置!$D:$E,2,FALSE),"")</f>
        <v/>
      </c>
      <c r="H22" t="str">
        <f>_xlfn.IFNA(VLOOKUP($A22&amp;H$1,主线配置!$D:$E,2,FALSE),"")</f>
        <v>3000061:19:1</v>
      </c>
      <c r="I22" t="str">
        <f>_xlfn.IFNA(VLOOKUP($A22&amp;I$1,主线配置!$D:$E,2,FALSE),"")</f>
        <v/>
      </c>
      <c r="J22" t="str">
        <f>_xlfn.IFNA(VLOOKUP($A22&amp;J$1,主线配置!$D:$E,2,FALSE),"")</f>
        <v/>
      </c>
      <c r="K22" t="str">
        <f>_xlfn.IFNA(VLOOKUP($A22&amp;K$1,主线配置!$D:$E,2,FALSE),"")</f>
        <v/>
      </c>
      <c r="L22" t="str">
        <f>_xlfn.IFNA(VLOOKUP($A22&amp;L$1,主线配置!$D:$E,2,FALSE),"")</f>
        <v/>
      </c>
      <c r="M22" t="str">
        <f>_xlfn.IFNA(VLOOKUP($A22&amp;M$1,主线配置!$D:$E,2,FALSE),"")</f>
        <v/>
      </c>
      <c r="N22" t="str">
        <f>_xlfn.IFNA(VLOOKUP($A22&amp;N$1,主线配置!$D:$E,2,FALSE),"")</f>
        <v/>
      </c>
      <c r="O22" t="str">
        <f>_xlfn.IFNA(VLOOKUP($A22&amp;O$1,主线配置!$D:$E,2,FALSE),"")</f>
        <v/>
      </c>
      <c r="P22" t="str">
        <f>_xlfn.IFNA(VLOOKUP($A22&amp;P$1,主线配置!$D:$E,2,FALSE),"")</f>
        <v/>
      </c>
      <c r="Q22" t="str">
        <f>_xlfn.IFNA(VLOOKUP($A22&amp;Q$1,主线配置!$D:$E,2,FALSE),"")</f>
        <v/>
      </c>
      <c r="R22" t="str">
        <f>_xlfn.IFNA(VLOOKUP($A22&amp;R$1,主线配置!$D:$E,2,FALSE),"")</f>
        <v/>
      </c>
      <c r="S22" t="str">
        <f>_xlfn.IFNA(VLOOKUP($A22&amp;S$1,主线配置!$D:$E,2,FALSE),"")</f>
        <v/>
      </c>
      <c r="T22" t="str">
        <f>_xlfn.IFNA(VLOOKUP($A22&amp;T$1,主线配置!$D:$E,2,FALSE),"")</f>
        <v/>
      </c>
      <c r="U22" t="str">
        <f>_xlfn.IFNA(VLOOKUP($A22&amp;U$1,主线配置!$D:$E,2,FALSE),"")</f>
        <v/>
      </c>
    </row>
    <row r="23" spans="1:21" x14ac:dyDescent="0.15">
      <c r="A23">
        <f t="shared" si="0"/>
        <v>3000020</v>
      </c>
      <c r="B23" t="s">
        <v>404</v>
      </c>
      <c r="C23" s="9">
        <v>13</v>
      </c>
      <c r="D23" s="7" t="s">
        <v>405</v>
      </c>
      <c r="E23" s="7" t="s">
        <v>406</v>
      </c>
      <c r="F23" s="6">
        <f>VLOOKUP(A23,主线配置!A:C,2,FALSE)</f>
        <v>3000063</v>
      </c>
      <c r="G23" t="str">
        <f>_xlfn.IFNA(VLOOKUP($A23&amp;G$1,主线配置!$D:$E,2,FALSE),"")</f>
        <v/>
      </c>
      <c r="H23" t="str">
        <f>_xlfn.IFNA(VLOOKUP($A23&amp;H$1,主线配置!$D:$E,2,FALSE),"")</f>
        <v/>
      </c>
      <c r="I23" t="str">
        <f>_xlfn.IFNA(VLOOKUP($A23&amp;I$1,主线配置!$D:$E,2,FALSE),"")</f>
        <v/>
      </c>
      <c r="J23" t="str">
        <f>_xlfn.IFNA(VLOOKUP($A23&amp;J$1,主线配置!$D:$E,2,FALSE),"")</f>
        <v/>
      </c>
      <c r="K23" t="str">
        <f>_xlfn.IFNA(VLOOKUP($A23&amp;K$1,主线配置!$D:$E,2,FALSE),"")</f>
        <v/>
      </c>
      <c r="L23" t="str">
        <f>_xlfn.IFNA(VLOOKUP($A23&amp;L$1,主线配置!$D:$E,2,FALSE),"")</f>
        <v/>
      </c>
      <c r="M23" t="str">
        <f>_xlfn.IFNA(VLOOKUP($A23&amp;M$1,主线配置!$D:$E,2,FALSE),"")</f>
        <v/>
      </c>
      <c r="N23" t="str">
        <f>_xlfn.IFNA(VLOOKUP($A23&amp;N$1,主线配置!$D:$E,2,FALSE),"")</f>
        <v/>
      </c>
      <c r="O23" t="str">
        <f>_xlfn.IFNA(VLOOKUP($A23&amp;O$1,主线配置!$D:$E,2,FALSE),"")</f>
        <v>3000062:20:1</v>
      </c>
      <c r="P23" t="str">
        <f>_xlfn.IFNA(VLOOKUP($A23&amp;P$1,主线配置!$D:$E,2,FALSE),"")</f>
        <v/>
      </c>
      <c r="Q23" t="str">
        <f>_xlfn.IFNA(VLOOKUP($A23&amp;Q$1,主线配置!$D:$E,2,FALSE),"")</f>
        <v/>
      </c>
      <c r="R23" t="str">
        <f>_xlfn.IFNA(VLOOKUP($A23&amp;R$1,主线配置!$D:$E,2,FALSE),"")</f>
        <v/>
      </c>
      <c r="S23" t="str">
        <f>_xlfn.IFNA(VLOOKUP($A23&amp;S$1,主线配置!$D:$E,2,FALSE),"")</f>
        <v/>
      </c>
      <c r="T23" t="str">
        <f>_xlfn.IFNA(VLOOKUP($A23&amp;T$1,主线配置!$D:$E,2,FALSE),"")</f>
        <v/>
      </c>
      <c r="U23" t="str">
        <f>_xlfn.IFNA(VLOOKUP($A23&amp;U$1,主线配置!$D:$E,2,FALSE),"")</f>
        <v/>
      </c>
    </row>
    <row r="24" spans="1:21" x14ac:dyDescent="0.15">
      <c r="A24">
        <f t="shared" si="0"/>
        <v>3000021</v>
      </c>
      <c r="B24" t="s">
        <v>407</v>
      </c>
      <c r="C24" s="9">
        <v>14</v>
      </c>
      <c r="D24" s="7" t="s">
        <v>408</v>
      </c>
      <c r="E24" s="7" t="s">
        <v>409</v>
      </c>
      <c r="F24" s="6">
        <f>VLOOKUP(A24,主线配置!A:C,2,FALSE)</f>
        <v>3000063</v>
      </c>
      <c r="G24" t="str">
        <f>_xlfn.IFNA(VLOOKUP($A24&amp;G$1,主线配置!$D:$E,2,FALSE),"")</f>
        <v/>
      </c>
      <c r="H24" t="str">
        <f>_xlfn.IFNA(VLOOKUP($A24&amp;H$1,主线配置!$D:$E,2,FALSE),"")</f>
        <v>3000063:21:1</v>
      </c>
      <c r="I24" t="str">
        <f>_xlfn.IFNA(VLOOKUP($A24&amp;I$1,主线配置!$D:$E,2,FALSE),"")</f>
        <v/>
      </c>
      <c r="J24" t="str">
        <f>_xlfn.IFNA(VLOOKUP($A24&amp;J$1,主线配置!$D:$E,2,FALSE),"")</f>
        <v/>
      </c>
      <c r="K24" t="str">
        <f>_xlfn.IFNA(VLOOKUP($A24&amp;K$1,主线配置!$D:$E,2,FALSE),"")</f>
        <v/>
      </c>
      <c r="L24" t="str">
        <f>_xlfn.IFNA(VLOOKUP($A24&amp;L$1,主线配置!$D:$E,2,FALSE),"")</f>
        <v/>
      </c>
      <c r="M24" t="str">
        <f>_xlfn.IFNA(VLOOKUP($A24&amp;M$1,主线配置!$D:$E,2,FALSE),"")</f>
        <v/>
      </c>
      <c r="N24" t="str">
        <f>_xlfn.IFNA(VLOOKUP($A24&amp;N$1,主线配置!$D:$E,2,FALSE),"")</f>
        <v/>
      </c>
      <c r="O24" t="str">
        <f>_xlfn.IFNA(VLOOKUP($A24&amp;O$1,主线配置!$D:$E,2,FALSE),"")</f>
        <v/>
      </c>
      <c r="P24" t="str">
        <f>_xlfn.IFNA(VLOOKUP($A24&amp;P$1,主线配置!$D:$E,2,FALSE),"")</f>
        <v/>
      </c>
      <c r="Q24" t="str">
        <f>_xlfn.IFNA(VLOOKUP($A24&amp;Q$1,主线配置!$D:$E,2,FALSE),"")</f>
        <v/>
      </c>
      <c r="R24" t="str">
        <f>_xlfn.IFNA(VLOOKUP($A24&amp;R$1,主线配置!$D:$E,2,FALSE),"")</f>
        <v/>
      </c>
      <c r="S24" t="str">
        <f>_xlfn.IFNA(VLOOKUP($A24&amp;S$1,主线配置!$D:$E,2,FALSE),"")</f>
        <v/>
      </c>
      <c r="T24" t="str">
        <f>_xlfn.IFNA(VLOOKUP($A24&amp;T$1,主线配置!$D:$E,2,FALSE),"")</f>
        <v/>
      </c>
      <c r="U24" t="str">
        <f>_xlfn.IFNA(VLOOKUP($A24&amp;U$1,主线配置!$D:$E,2,FALSE),"")</f>
        <v/>
      </c>
    </row>
    <row r="25" spans="1:21" x14ac:dyDescent="0.15">
      <c r="A25">
        <f t="shared" si="0"/>
        <v>3000022</v>
      </c>
      <c r="B25" t="s">
        <v>410</v>
      </c>
      <c r="C25" s="9">
        <v>15</v>
      </c>
      <c r="D25" s="7" t="s">
        <v>411</v>
      </c>
      <c r="E25" s="7" t="s">
        <v>412</v>
      </c>
      <c r="F25" s="6">
        <f>VLOOKUP(A25,主线配置!A:C,2,FALSE)</f>
        <v>3000065</v>
      </c>
      <c r="G25" t="str">
        <f>_xlfn.IFNA(VLOOKUP($A25&amp;G$1,主线配置!$D:$E,2,FALSE),"")</f>
        <v/>
      </c>
      <c r="H25" t="str">
        <f>_xlfn.IFNA(VLOOKUP($A25&amp;H$1,主线配置!$D:$E,2,FALSE),"")</f>
        <v/>
      </c>
      <c r="I25" t="str">
        <f>_xlfn.IFNA(VLOOKUP($A25&amp;I$1,主线配置!$D:$E,2,FALSE),"")</f>
        <v/>
      </c>
      <c r="J25" t="str">
        <f>_xlfn.IFNA(VLOOKUP($A25&amp;J$1,主线配置!$D:$E,2,FALSE),"")</f>
        <v/>
      </c>
      <c r="K25" t="str">
        <f>_xlfn.IFNA(VLOOKUP($A25&amp;K$1,主线配置!$D:$E,2,FALSE),"")</f>
        <v/>
      </c>
      <c r="L25" t="str">
        <f>_xlfn.IFNA(VLOOKUP($A25&amp;L$1,主线配置!$D:$E,2,FALSE),"")</f>
        <v/>
      </c>
      <c r="M25" t="str">
        <f>_xlfn.IFNA(VLOOKUP($A25&amp;M$1,主线配置!$D:$E,2,FALSE),"")</f>
        <v/>
      </c>
      <c r="N25" t="str">
        <f>_xlfn.IFNA(VLOOKUP($A25&amp;N$1,主线配置!$D:$E,2,FALSE),"")</f>
        <v/>
      </c>
      <c r="O25" t="str">
        <f>_xlfn.IFNA(VLOOKUP($A25&amp;O$1,主线配置!$D:$E,2,FALSE),"")</f>
        <v>3000064:22:1</v>
      </c>
      <c r="P25" t="str">
        <f>_xlfn.IFNA(VLOOKUP($A25&amp;P$1,主线配置!$D:$E,2,FALSE),"")</f>
        <v/>
      </c>
      <c r="Q25" t="str">
        <f>_xlfn.IFNA(VLOOKUP($A25&amp;Q$1,主线配置!$D:$E,2,FALSE),"")</f>
        <v/>
      </c>
      <c r="R25" t="str">
        <f>_xlfn.IFNA(VLOOKUP($A25&amp;R$1,主线配置!$D:$E,2,FALSE),"")</f>
        <v/>
      </c>
      <c r="S25" t="str">
        <f>_xlfn.IFNA(VLOOKUP($A25&amp;S$1,主线配置!$D:$E,2,FALSE),"")</f>
        <v/>
      </c>
      <c r="T25" t="str">
        <f>_xlfn.IFNA(VLOOKUP($A25&amp;T$1,主线配置!$D:$E,2,FALSE),"")</f>
        <v/>
      </c>
      <c r="U25" t="str">
        <f>_xlfn.IFNA(VLOOKUP($A25&amp;U$1,主线配置!$D:$E,2,FALSE),"")</f>
        <v/>
      </c>
    </row>
    <row r="26" spans="1:21" x14ac:dyDescent="0.15">
      <c r="A26">
        <f t="shared" si="0"/>
        <v>3000023</v>
      </c>
      <c r="B26" t="s">
        <v>413</v>
      </c>
      <c r="C26" s="9">
        <v>16</v>
      </c>
      <c r="D26" s="7" t="s">
        <v>414</v>
      </c>
      <c r="E26" s="7" t="s">
        <v>415</v>
      </c>
      <c r="F26" s="6">
        <f>VLOOKUP(A26,主线配置!A:C,2,FALSE)</f>
        <v>3000065</v>
      </c>
      <c r="G26" t="str">
        <f>_xlfn.IFNA(VLOOKUP($A26&amp;G$1,主线配置!$D:$E,2,FALSE),"")</f>
        <v/>
      </c>
      <c r="H26" t="str">
        <f>_xlfn.IFNA(VLOOKUP($A26&amp;H$1,主线配置!$D:$E,2,FALSE),"")</f>
        <v>3000065:23:1</v>
      </c>
      <c r="I26" t="str">
        <f>_xlfn.IFNA(VLOOKUP($A26&amp;I$1,主线配置!$D:$E,2,FALSE),"")</f>
        <v/>
      </c>
      <c r="J26" t="str">
        <f>_xlfn.IFNA(VLOOKUP($A26&amp;J$1,主线配置!$D:$E,2,FALSE),"")</f>
        <v/>
      </c>
      <c r="K26" t="str">
        <f>_xlfn.IFNA(VLOOKUP($A26&amp;K$1,主线配置!$D:$E,2,FALSE),"")</f>
        <v/>
      </c>
      <c r="L26" t="str">
        <f>_xlfn.IFNA(VLOOKUP($A26&amp;L$1,主线配置!$D:$E,2,FALSE),"")</f>
        <v/>
      </c>
      <c r="M26" t="str">
        <f>_xlfn.IFNA(VLOOKUP($A26&amp;M$1,主线配置!$D:$E,2,FALSE),"")</f>
        <v/>
      </c>
      <c r="N26" t="str">
        <f>_xlfn.IFNA(VLOOKUP($A26&amp;N$1,主线配置!$D:$E,2,FALSE),"")</f>
        <v/>
      </c>
      <c r="O26" t="str">
        <f>_xlfn.IFNA(VLOOKUP($A26&amp;O$1,主线配置!$D:$E,2,FALSE),"")</f>
        <v/>
      </c>
      <c r="P26" t="str">
        <f>_xlfn.IFNA(VLOOKUP($A26&amp;P$1,主线配置!$D:$E,2,FALSE),"")</f>
        <v/>
      </c>
      <c r="Q26" t="str">
        <f>_xlfn.IFNA(VLOOKUP($A26&amp;Q$1,主线配置!$D:$E,2,FALSE),"")</f>
        <v/>
      </c>
      <c r="R26" t="str">
        <f>_xlfn.IFNA(VLOOKUP($A26&amp;R$1,主线配置!$D:$E,2,FALSE),"")</f>
        <v/>
      </c>
      <c r="S26" t="str">
        <f>_xlfn.IFNA(VLOOKUP($A26&amp;S$1,主线配置!$D:$E,2,FALSE),"")</f>
        <v/>
      </c>
      <c r="T26" t="str">
        <f>_xlfn.IFNA(VLOOKUP($A26&amp;T$1,主线配置!$D:$E,2,FALSE),"")</f>
        <v/>
      </c>
      <c r="U26" t="str">
        <f>_xlfn.IFNA(VLOOKUP($A26&amp;U$1,主线配置!$D:$E,2,FALSE),"")</f>
        <v/>
      </c>
    </row>
    <row r="27" spans="1:21" x14ac:dyDescent="0.15">
      <c r="A27">
        <f t="shared" si="0"/>
        <v>3000024</v>
      </c>
      <c r="B27" t="s">
        <v>416</v>
      </c>
      <c r="C27" s="9">
        <v>17</v>
      </c>
      <c r="D27" s="7" t="s">
        <v>417</v>
      </c>
      <c r="E27" s="7" t="s">
        <v>418</v>
      </c>
      <c r="F27" s="6">
        <f>VLOOKUP(A27,主线配置!A:C,2,FALSE)</f>
        <v>3000067</v>
      </c>
      <c r="G27" t="str">
        <f>_xlfn.IFNA(VLOOKUP($A27&amp;G$1,主线配置!$D:$E,2,FALSE),"")</f>
        <v/>
      </c>
      <c r="H27" t="str">
        <f>_xlfn.IFNA(VLOOKUP($A27&amp;H$1,主线配置!$D:$E,2,FALSE),"")</f>
        <v/>
      </c>
      <c r="I27" t="str">
        <f>_xlfn.IFNA(VLOOKUP($A27&amp;I$1,主线配置!$D:$E,2,FALSE),"")</f>
        <v/>
      </c>
      <c r="J27" t="str">
        <f>_xlfn.IFNA(VLOOKUP($A27&amp;J$1,主线配置!$D:$E,2,FALSE),"")</f>
        <v/>
      </c>
      <c r="K27" t="str">
        <f>_xlfn.IFNA(VLOOKUP($A27&amp;K$1,主线配置!$D:$E,2,FALSE),"")</f>
        <v/>
      </c>
      <c r="L27" t="str">
        <f>_xlfn.IFNA(VLOOKUP($A27&amp;L$1,主线配置!$D:$E,2,FALSE),"")</f>
        <v/>
      </c>
      <c r="M27" t="str">
        <f>_xlfn.IFNA(VLOOKUP($A27&amp;M$1,主线配置!$D:$E,2,FALSE),"")</f>
        <v/>
      </c>
      <c r="N27" t="str">
        <f>_xlfn.IFNA(VLOOKUP($A27&amp;N$1,主线配置!$D:$E,2,FALSE),"")</f>
        <v/>
      </c>
      <c r="O27" t="str">
        <f>_xlfn.IFNA(VLOOKUP($A27&amp;O$1,主线配置!$D:$E,2,FALSE),"")</f>
        <v>3000066:24:1</v>
      </c>
      <c r="P27" t="str">
        <f>_xlfn.IFNA(VLOOKUP($A27&amp;P$1,主线配置!$D:$E,2,FALSE),"")</f>
        <v/>
      </c>
      <c r="Q27" t="str">
        <f>_xlfn.IFNA(VLOOKUP($A27&amp;Q$1,主线配置!$D:$E,2,FALSE),"")</f>
        <v/>
      </c>
      <c r="R27" t="str">
        <f>_xlfn.IFNA(VLOOKUP($A27&amp;R$1,主线配置!$D:$E,2,FALSE),"")</f>
        <v/>
      </c>
      <c r="S27" t="str">
        <f>_xlfn.IFNA(VLOOKUP($A27&amp;S$1,主线配置!$D:$E,2,FALSE),"")</f>
        <v/>
      </c>
      <c r="T27" t="str">
        <f>_xlfn.IFNA(VLOOKUP($A27&amp;T$1,主线配置!$D:$E,2,FALSE),"")</f>
        <v/>
      </c>
      <c r="U27" t="str">
        <f>_xlfn.IFNA(VLOOKUP($A27&amp;U$1,主线配置!$D:$E,2,FALSE),"")</f>
        <v/>
      </c>
    </row>
    <row r="28" spans="1:21" x14ac:dyDescent="0.15">
      <c r="A28">
        <f t="shared" si="0"/>
        <v>3000025</v>
      </c>
      <c r="B28" t="s">
        <v>419</v>
      </c>
      <c r="C28" s="9">
        <v>18</v>
      </c>
      <c r="D28" s="7" t="s">
        <v>420</v>
      </c>
      <c r="E28" s="7" t="s">
        <v>421</v>
      </c>
      <c r="F28" s="6">
        <f>VLOOKUP(A28,主线配置!A:C,2,FALSE)</f>
        <v>3000067</v>
      </c>
      <c r="G28" t="str">
        <f>_xlfn.IFNA(VLOOKUP($A28&amp;G$1,主线配置!$D:$E,2,FALSE),"")</f>
        <v/>
      </c>
      <c r="H28" t="str">
        <f>_xlfn.IFNA(VLOOKUP($A28&amp;H$1,主线配置!$D:$E,2,FALSE),"")</f>
        <v>3000067:25:1</v>
      </c>
      <c r="I28" t="str">
        <f>_xlfn.IFNA(VLOOKUP($A28&amp;I$1,主线配置!$D:$E,2,FALSE),"")</f>
        <v/>
      </c>
      <c r="J28" t="str">
        <f>_xlfn.IFNA(VLOOKUP($A28&amp;J$1,主线配置!$D:$E,2,FALSE),"")</f>
        <v/>
      </c>
      <c r="K28" t="str">
        <f>_xlfn.IFNA(VLOOKUP($A28&amp;K$1,主线配置!$D:$E,2,FALSE),"")</f>
        <v/>
      </c>
      <c r="L28" t="str">
        <f>_xlfn.IFNA(VLOOKUP($A28&amp;L$1,主线配置!$D:$E,2,FALSE),"")</f>
        <v/>
      </c>
      <c r="M28" t="str">
        <f>_xlfn.IFNA(VLOOKUP($A28&amp;M$1,主线配置!$D:$E,2,FALSE),"")</f>
        <v/>
      </c>
      <c r="N28" t="str">
        <f>_xlfn.IFNA(VLOOKUP($A28&amp;N$1,主线配置!$D:$E,2,FALSE),"")</f>
        <v/>
      </c>
      <c r="O28" t="str">
        <f>_xlfn.IFNA(VLOOKUP($A28&amp;O$1,主线配置!$D:$E,2,FALSE),"")</f>
        <v/>
      </c>
      <c r="P28" t="str">
        <f>_xlfn.IFNA(VLOOKUP($A28&amp;P$1,主线配置!$D:$E,2,FALSE),"")</f>
        <v/>
      </c>
      <c r="Q28" t="str">
        <f>_xlfn.IFNA(VLOOKUP($A28&amp;Q$1,主线配置!$D:$E,2,FALSE),"")</f>
        <v/>
      </c>
      <c r="R28" t="str">
        <f>_xlfn.IFNA(VLOOKUP($A28&amp;R$1,主线配置!$D:$E,2,FALSE),"")</f>
        <v/>
      </c>
      <c r="S28" t="str">
        <f>_xlfn.IFNA(VLOOKUP($A28&amp;S$1,主线配置!$D:$E,2,FALSE),"")</f>
        <v/>
      </c>
      <c r="T28" t="str">
        <f>_xlfn.IFNA(VLOOKUP($A28&amp;T$1,主线配置!$D:$E,2,FALSE),"")</f>
        <v/>
      </c>
      <c r="U28" t="str">
        <f>_xlfn.IFNA(VLOOKUP($A28&amp;U$1,主线配置!$D:$E,2,FALSE),"")</f>
        <v/>
      </c>
    </row>
    <row r="29" spans="1:21" x14ac:dyDescent="0.15">
      <c r="A29">
        <f t="shared" si="0"/>
        <v>3000026</v>
      </c>
      <c r="B29" t="s">
        <v>422</v>
      </c>
      <c r="C29" s="9">
        <v>19</v>
      </c>
      <c r="D29" s="7" t="s">
        <v>423</v>
      </c>
      <c r="E29" s="7" t="s">
        <v>424</v>
      </c>
      <c r="F29" s="6">
        <f>VLOOKUP(A29,主线配置!A:C,2,FALSE)</f>
        <v>3000069</v>
      </c>
      <c r="G29" t="str">
        <f>_xlfn.IFNA(VLOOKUP($A29&amp;G$1,主线配置!$D:$E,2,FALSE),"")</f>
        <v/>
      </c>
      <c r="H29" t="str">
        <f>_xlfn.IFNA(VLOOKUP($A29&amp;H$1,主线配置!$D:$E,2,FALSE),"")</f>
        <v/>
      </c>
      <c r="I29" t="str">
        <f>_xlfn.IFNA(VLOOKUP($A29&amp;I$1,主线配置!$D:$E,2,FALSE),"")</f>
        <v/>
      </c>
      <c r="J29" t="str">
        <f>_xlfn.IFNA(VLOOKUP($A29&amp;J$1,主线配置!$D:$E,2,FALSE),"")</f>
        <v/>
      </c>
      <c r="K29" t="str">
        <f>_xlfn.IFNA(VLOOKUP($A29&amp;K$1,主线配置!$D:$E,2,FALSE),"")</f>
        <v/>
      </c>
      <c r="L29" t="str">
        <f>_xlfn.IFNA(VLOOKUP($A29&amp;L$1,主线配置!$D:$E,2,FALSE),"")</f>
        <v/>
      </c>
      <c r="M29" t="str">
        <f>_xlfn.IFNA(VLOOKUP($A29&amp;M$1,主线配置!$D:$E,2,FALSE),"")</f>
        <v/>
      </c>
      <c r="N29" t="str">
        <f>_xlfn.IFNA(VLOOKUP($A29&amp;N$1,主线配置!$D:$E,2,FALSE),"")</f>
        <v/>
      </c>
      <c r="O29" t="str">
        <f>_xlfn.IFNA(VLOOKUP($A29&amp;O$1,主线配置!$D:$E,2,FALSE),"")</f>
        <v>3000068:26:1</v>
      </c>
      <c r="P29" t="str">
        <f>_xlfn.IFNA(VLOOKUP($A29&amp;P$1,主线配置!$D:$E,2,FALSE),"")</f>
        <v/>
      </c>
      <c r="Q29" t="str">
        <f>_xlfn.IFNA(VLOOKUP($A29&amp;Q$1,主线配置!$D:$E,2,FALSE),"")</f>
        <v/>
      </c>
      <c r="R29" t="str">
        <f>_xlfn.IFNA(VLOOKUP($A29&amp;R$1,主线配置!$D:$E,2,FALSE),"")</f>
        <v/>
      </c>
      <c r="S29" t="str">
        <f>_xlfn.IFNA(VLOOKUP($A29&amp;S$1,主线配置!$D:$E,2,FALSE),"")</f>
        <v/>
      </c>
      <c r="T29" t="str">
        <f>_xlfn.IFNA(VLOOKUP($A29&amp;T$1,主线配置!$D:$E,2,FALSE),"")</f>
        <v/>
      </c>
      <c r="U29" t="str">
        <f>_xlfn.IFNA(VLOOKUP($A29&amp;U$1,主线配置!$D:$E,2,FALSE),"")</f>
        <v/>
      </c>
    </row>
    <row r="30" spans="1:21" x14ac:dyDescent="0.15">
      <c r="A30">
        <f t="shared" si="0"/>
        <v>3000027</v>
      </c>
      <c r="B30" t="s">
        <v>425</v>
      </c>
      <c r="C30" s="9">
        <v>20</v>
      </c>
      <c r="D30" s="7" t="s">
        <v>426</v>
      </c>
      <c r="E30" s="7" t="s">
        <v>427</v>
      </c>
      <c r="F30" s="6">
        <f>VLOOKUP(A30,主线配置!A:C,2,FALSE)</f>
        <v>3000069</v>
      </c>
      <c r="G30" t="str">
        <f>_xlfn.IFNA(VLOOKUP($A30&amp;G$1,主线配置!$D:$E,2,FALSE),"")</f>
        <v/>
      </c>
      <c r="H30" t="str">
        <f>_xlfn.IFNA(VLOOKUP($A30&amp;H$1,主线配置!$D:$E,2,FALSE),"")</f>
        <v>3000069:27:1</v>
      </c>
      <c r="I30" t="str">
        <f>_xlfn.IFNA(VLOOKUP($A30&amp;I$1,主线配置!$D:$E,2,FALSE),"")</f>
        <v/>
      </c>
      <c r="J30" t="str">
        <f>_xlfn.IFNA(VLOOKUP($A30&amp;J$1,主线配置!$D:$E,2,FALSE),"")</f>
        <v/>
      </c>
      <c r="K30" t="str">
        <f>_xlfn.IFNA(VLOOKUP($A30&amp;K$1,主线配置!$D:$E,2,FALSE),"")</f>
        <v/>
      </c>
      <c r="L30" t="str">
        <f>_xlfn.IFNA(VLOOKUP($A30&amp;L$1,主线配置!$D:$E,2,FALSE),"")</f>
        <v/>
      </c>
      <c r="M30" t="str">
        <f>_xlfn.IFNA(VLOOKUP($A30&amp;M$1,主线配置!$D:$E,2,FALSE),"")</f>
        <v/>
      </c>
      <c r="N30" t="str">
        <f>_xlfn.IFNA(VLOOKUP($A30&amp;N$1,主线配置!$D:$E,2,FALSE),"")</f>
        <v/>
      </c>
      <c r="O30" t="str">
        <f>_xlfn.IFNA(VLOOKUP($A30&amp;O$1,主线配置!$D:$E,2,FALSE),"")</f>
        <v/>
      </c>
      <c r="P30" t="str">
        <f>_xlfn.IFNA(VLOOKUP($A30&amp;P$1,主线配置!$D:$E,2,FALSE),"")</f>
        <v/>
      </c>
      <c r="Q30" t="str">
        <f>_xlfn.IFNA(VLOOKUP($A30&amp;Q$1,主线配置!$D:$E,2,FALSE),"")</f>
        <v/>
      </c>
      <c r="R30" t="str">
        <f>_xlfn.IFNA(VLOOKUP($A30&amp;R$1,主线配置!$D:$E,2,FALSE),"")</f>
        <v/>
      </c>
      <c r="S30" t="str">
        <f>_xlfn.IFNA(VLOOKUP($A30&amp;S$1,主线配置!$D:$E,2,FALSE),"")</f>
        <v/>
      </c>
      <c r="T30" t="str">
        <f>_xlfn.IFNA(VLOOKUP($A30&amp;T$1,主线配置!$D:$E,2,FALSE),"")</f>
        <v/>
      </c>
      <c r="U30" t="str">
        <f>_xlfn.IFNA(VLOOKUP($A30&amp;U$1,主线配置!$D:$E,2,FALSE),"")</f>
        <v/>
      </c>
    </row>
    <row r="31" spans="1:21" x14ac:dyDescent="0.15">
      <c r="A31">
        <f t="shared" si="0"/>
        <v>3000028</v>
      </c>
      <c r="B31" t="s">
        <v>428</v>
      </c>
      <c r="C31" s="9">
        <v>21</v>
      </c>
      <c r="D31" s="7" t="s">
        <v>429</v>
      </c>
      <c r="E31" s="7" t="s">
        <v>430</v>
      </c>
      <c r="F31" s="6">
        <f>VLOOKUP(A31,主线配置!A:C,2,FALSE)</f>
        <v>3000071</v>
      </c>
      <c r="G31" t="str">
        <f>_xlfn.IFNA(VLOOKUP($A31&amp;G$1,主线配置!$D:$E,2,FALSE),"")</f>
        <v/>
      </c>
      <c r="H31" t="str">
        <f>_xlfn.IFNA(VLOOKUP($A31&amp;H$1,主线配置!$D:$E,2,FALSE),"")</f>
        <v/>
      </c>
      <c r="I31" t="str">
        <f>_xlfn.IFNA(VLOOKUP($A31&amp;I$1,主线配置!$D:$E,2,FALSE),"")</f>
        <v/>
      </c>
      <c r="J31" t="str">
        <f>_xlfn.IFNA(VLOOKUP($A31&amp;J$1,主线配置!$D:$E,2,FALSE),"")</f>
        <v/>
      </c>
      <c r="K31" t="str">
        <f>_xlfn.IFNA(VLOOKUP($A31&amp;K$1,主线配置!$D:$E,2,FALSE),"")</f>
        <v/>
      </c>
      <c r="L31" t="str">
        <f>_xlfn.IFNA(VLOOKUP($A31&amp;L$1,主线配置!$D:$E,2,FALSE),"")</f>
        <v/>
      </c>
      <c r="M31" t="str">
        <f>_xlfn.IFNA(VLOOKUP($A31&amp;M$1,主线配置!$D:$E,2,FALSE),"")</f>
        <v/>
      </c>
      <c r="N31" t="str">
        <f>_xlfn.IFNA(VLOOKUP($A31&amp;N$1,主线配置!$D:$E,2,FALSE),"")</f>
        <v/>
      </c>
      <c r="O31" t="str">
        <f>_xlfn.IFNA(VLOOKUP($A31&amp;O$1,主线配置!$D:$E,2,FALSE),"")</f>
        <v>3000070:28:1</v>
      </c>
      <c r="P31" t="str">
        <f>_xlfn.IFNA(VLOOKUP($A31&amp;P$1,主线配置!$D:$E,2,FALSE),"")</f>
        <v/>
      </c>
      <c r="Q31" t="str">
        <f>_xlfn.IFNA(VLOOKUP($A31&amp;Q$1,主线配置!$D:$E,2,FALSE),"")</f>
        <v/>
      </c>
      <c r="R31" t="str">
        <f>_xlfn.IFNA(VLOOKUP($A31&amp;R$1,主线配置!$D:$E,2,FALSE),"")</f>
        <v/>
      </c>
      <c r="S31" t="str">
        <f>_xlfn.IFNA(VLOOKUP($A31&amp;S$1,主线配置!$D:$E,2,FALSE),"")</f>
        <v/>
      </c>
      <c r="T31" t="str">
        <f>_xlfn.IFNA(VLOOKUP($A31&amp;T$1,主线配置!$D:$E,2,FALSE),"")</f>
        <v/>
      </c>
      <c r="U31" t="str">
        <f>_xlfn.IFNA(VLOOKUP($A31&amp;U$1,主线配置!$D:$E,2,FALSE),"")</f>
        <v/>
      </c>
    </row>
    <row r="32" spans="1:21" x14ac:dyDescent="0.15">
      <c r="A32">
        <f t="shared" si="0"/>
        <v>3000029</v>
      </c>
      <c r="B32" t="s">
        <v>431</v>
      </c>
      <c r="C32" s="9">
        <v>22</v>
      </c>
      <c r="D32" s="7" t="s">
        <v>432</v>
      </c>
      <c r="E32" s="7" t="s">
        <v>433</v>
      </c>
      <c r="F32" s="6">
        <f>VLOOKUP(A32,主线配置!A:C,2,FALSE)</f>
        <v>3000071</v>
      </c>
      <c r="G32" t="str">
        <f>_xlfn.IFNA(VLOOKUP($A32&amp;G$1,主线配置!$D:$E,2,FALSE),"")</f>
        <v/>
      </c>
      <c r="H32" t="str">
        <f>_xlfn.IFNA(VLOOKUP($A32&amp;H$1,主线配置!$D:$E,2,FALSE),"")</f>
        <v>3000071:29:1</v>
      </c>
      <c r="I32" t="str">
        <f>_xlfn.IFNA(VLOOKUP($A32&amp;I$1,主线配置!$D:$E,2,FALSE),"")</f>
        <v/>
      </c>
      <c r="J32" t="str">
        <f>_xlfn.IFNA(VLOOKUP($A32&amp;J$1,主线配置!$D:$E,2,FALSE),"")</f>
        <v/>
      </c>
      <c r="K32" t="str">
        <f>_xlfn.IFNA(VLOOKUP($A32&amp;K$1,主线配置!$D:$E,2,FALSE),"")</f>
        <v/>
      </c>
      <c r="L32" t="str">
        <f>_xlfn.IFNA(VLOOKUP($A32&amp;L$1,主线配置!$D:$E,2,FALSE),"")</f>
        <v/>
      </c>
      <c r="M32" t="str">
        <f>_xlfn.IFNA(VLOOKUP($A32&amp;M$1,主线配置!$D:$E,2,FALSE),"")</f>
        <v/>
      </c>
      <c r="N32" t="str">
        <f>_xlfn.IFNA(VLOOKUP($A32&amp;N$1,主线配置!$D:$E,2,FALSE),"")</f>
        <v/>
      </c>
      <c r="O32" t="str">
        <f>_xlfn.IFNA(VLOOKUP($A32&amp;O$1,主线配置!$D:$E,2,FALSE),"")</f>
        <v/>
      </c>
      <c r="P32" t="str">
        <f>_xlfn.IFNA(VLOOKUP($A32&amp;P$1,主线配置!$D:$E,2,FALSE),"")</f>
        <v/>
      </c>
      <c r="Q32" t="str">
        <f>_xlfn.IFNA(VLOOKUP($A32&amp;Q$1,主线配置!$D:$E,2,FALSE),"")</f>
        <v/>
      </c>
      <c r="R32" t="str">
        <f>_xlfn.IFNA(VLOOKUP($A32&amp;R$1,主线配置!$D:$E,2,FALSE),"")</f>
        <v/>
      </c>
      <c r="S32" t="str">
        <f>_xlfn.IFNA(VLOOKUP($A32&amp;S$1,主线配置!$D:$E,2,FALSE),"")</f>
        <v/>
      </c>
      <c r="T32" t="str">
        <f>_xlfn.IFNA(VLOOKUP($A32&amp;T$1,主线配置!$D:$E,2,FALSE),"")</f>
        <v/>
      </c>
      <c r="U32" t="str">
        <f>_xlfn.IFNA(VLOOKUP($A32&amp;U$1,主线配置!$D:$E,2,FALSE),"")</f>
        <v/>
      </c>
    </row>
    <row r="33" spans="1:21" x14ac:dyDescent="0.15">
      <c r="A33">
        <f t="shared" si="0"/>
        <v>3000030</v>
      </c>
      <c r="B33" t="s">
        <v>434</v>
      </c>
      <c r="C33" s="9">
        <v>23</v>
      </c>
      <c r="D33" s="7" t="s">
        <v>435</v>
      </c>
      <c r="E33" s="7" t="s">
        <v>436</v>
      </c>
      <c r="F33" s="6">
        <f>VLOOKUP(A33,主线配置!A:C,2,FALSE)</f>
        <v>3000073</v>
      </c>
      <c r="G33" t="str">
        <f>_xlfn.IFNA(VLOOKUP($A33&amp;G$1,主线配置!$D:$E,2,FALSE),"")</f>
        <v/>
      </c>
      <c r="H33" t="str">
        <f>_xlfn.IFNA(VLOOKUP($A33&amp;H$1,主线配置!$D:$E,2,FALSE),"")</f>
        <v/>
      </c>
      <c r="I33" t="str">
        <f>_xlfn.IFNA(VLOOKUP($A33&amp;I$1,主线配置!$D:$E,2,FALSE),"")</f>
        <v/>
      </c>
      <c r="J33" t="str">
        <f>_xlfn.IFNA(VLOOKUP($A33&amp;J$1,主线配置!$D:$E,2,FALSE),"")</f>
        <v/>
      </c>
      <c r="K33" t="str">
        <f>_xlfn.IFNA(VLOOKUP($A33&amp;K$1,主线配置!$D:$E,2,FALSE),"")</f>
        <v/>
      </c>
      <c r="L33" t="str">
        <f>_xlfn.IFNA(VLOOKUP($A33&amp;L$1,主线配置!$D:$E,2,FALSE),"")</f>
        <v/>
      </c>
      <c r="M33" t="str">
        <f>_xlfn.IFNA(VLOOKUP($A33&amp;M$1,主线配置!$D:$E,2,FALSE),"")</f>
        <v/>
      </c>
      <c r="N33" t="str">
        <f>_xlfn.IFNA(VLOOKUP($A33&amp;N$1,主线配置!$D:$E,2,FALSE),"")</f>
        <v/>
      </c>
      <c r="O33" t="str">
        <f>_xlfn.IFNA(VLOOKUP($A33&amp;O$1,主线配置!$D:$E,2,FALSE),"")</f>
        <v>3000072:30:1</v>
      </c>
      <c r="P33" t="str">
        <f>_xlfn.IFNA(VLOOKUP($A33&amp;P$1,主线配置!$D:$E,2,FALSE),"")</f>
        <v/>
      </c>
      <c r="Q33" t="str">
        <f>_xlfn.IFNA(VLOOKUP($A33&amp;Q$1,主线配置!$D:$E,2,FALSE),"")</f>
        <v/>
      </c>
      <c r="R33" t="str">
        <f>_xlfn.IFNA(VLOOKUP($A33&amp;R$1,主线配置!$D:$E,2,FALSE),"")</f>
        <v/>
      </c>
      <c r="S33" t="str">
        <f>_xlfn.IFNA(VLOOKUP($A33&amp;S$1,主线配置!$D:$E,2,FALSE),"")</f>
        <v/>
      </c>
      <c r="T33" t="str">
        <f>_xlfn.IFNA(VLOOKUP($A33&amp;T$1,主线配置!$D:$E,2,FALSE),"")</f>
        <v/>
      </c>
      <c r="U33" t="str">
        <f>_xlfn.IFNA(VLOOKUP($A33&amp;U$1,主线配置!$D:$E,2,FALSE),"")</f>
        <v/>
      </c>
    </row>
    <row r="34" spans="1:21" x14ac:dyDescent="0.15">
      <c r="A34">
        <f t="shared" si="0"/>
        <v>3000031</v>
      </c>
      <c r="B34" t="s">
        <v>437</v>
      </c>
      <c r="C34" s="9">
        <v>24</v>
      </c>
      <c r="D34" s="7" t="s">
        <v>438</v>
      </c>
      <c r="E34" s="7" t="s">
        <v>439</v>
      </c>
      <c r="F34" s="6">
        <f>VLOOKUP(A34,主线配置!A:C,2,FALSE)</f>
        <v>3000073</v>
      </c>
      <c r="G34" t="str">
        <f>_xlfn.IFNA(VLOOKUP($A34&amp;G$1,主线配置!$D:$E,2,FALSE),"")</f>
        <v/>
      </c>
      <c r="H34" t="str">
        <f>_xlfn.IFNA(VLOOKUP($A34&amp;H$1,主线配置!$D:$E,2,FALSE),"")</f>
        <v>3000073:31:1</v>
      </c>
      <c r="I34" t="str">
        <f>_xlfn.IFNA(VLOOKUP($A34&amp;I$1,主线配置!$D:$E,2,FALSE),"")</f>
        <v/>
      </c>
      <c r="J34" t="str">
        <f>_xlfn.IFNA(VLOOKUP($A34&amp;J$1,主线配置!$D:$E,2,FALSE),"")</f>
        <v/>
      </c>
      <c r="K34" t="str">
        <f>_xlfn.IFNA(VLOOKUP($A34&amp;K$1,主线配置!$D:$E,2,FALSE),"")</f>
        <v/>
      </c>
      <c r="L34" t="str">
        <f>_xlfn.IFNA(VLOOKUP($A34&amp;L$1,主线配置!$D:$E,2,FALSE),"")</f>
        <v/>
      </c>
      <c r="M34" t="str">
        <f>_xlfn.IFNA(VLOOKUP($A34&amp;M$1,主线配置!$D:$E,2,FALSE),"")</f>
        <v/>
      </c>
      <c r="N34" t="str">
        <f>_xlfn.IFNA(VLOOKUP($A34&amp;N$1,主线配置!$D:$E,2,FALSE),"")</f>
        <v/>
      </c>
      <c r="O34" t="str">
        <f>_xlfn.IFNA(VLOOKUP($A34&amp;O$1,主线配置!$D:$E,2,FALSE),"")</f>
        <v/>
      </c>
      <c r="P34" t="str">
        <f>_xlfn.IFNA(VLOOKUP($A34&amp;P$1,主线配置!$D:$E,2,FALSE),"")</f>
        <v/>
      </c>
      <c r="Q34" t="str">
        <f>_xlfn.IFNA(VLOOKUP($A34&amp;Q$1,主线配置!$D:$E,2,FALSE),"")</f>
        <v/>
      </c>
      <c r="R34" t="str">
        <f>_xlfn.IFNA(VLOOKUP($A34&amp;R$1,主线配置!$D:$E,2,FALSE),"")</f>
        <v/>
      </c>
      <c r="S34" t="str">
        <f>_xlfn.IFNA(VLOOKUP($A34&amp;S$1,主线配置!$D:$E,2,FALSE),"")</f>
        <v/>
      </c>
      <c r="T34" t="str">
        <f>_xlfn.IFNA(VLOOKUP($A34&amp;T$1,主线配置!$D:$E,2,FALSE),"")</f>
        <v/>
      </c>
      <c r="U34" t="str">
        <f>_xlfn.IFNA(VLOOKUP($A34&amp;U$1,主线配置!$D:$E,2,FALSE),"")</f>
        <v/>
      </c>
    </row>
    <row r="35" spans="1:21" x14ac:dyDescent="0.15">
      <c r="A35">
        <f t="shared" si="0"/>
        <v>3000032</v>
      </c>
      <c r="B35" t="s">
        <v>440</v>
      </c>
      <c r="C35" s="9">
        <v>25</v>
      </c>
      <c r="D35" s="7" t="s">
        <v>441</v>
      </c>
      <c r="E35" s="7" t="s">
        <v>442</v>
      </c>
      <c r="F35" s="6">
        <f>VLOOKUP(A35,主线配置!A:C,2,FALSE)</f>
        <v>3000075</v>
      </c>
      <c r="G35" t="str">
        <f>_xlfn.IFNA(VLOOKUP($A35&amp;G$1,主线配置!$D:$E,2,FALSE),"")</f>
        <v/>
      </c>
      <c r="H35" t="str">
        <f>_xlfn.IFNA(VLOOKUP($A35&amp;H$1,主线配置!$D:$E,2,FALSE),"")</f>
        <v/>
      </c>
      <c r="I35" t="str">
        <f>_xlfn.IFNA(VLOOKUP($A35&amp;I$1,主线配置!$D:$E,2,FALSE),"")</f>
        <v/>
      </c>
      <c r="J35" t="str">
        <f>_xlfn.IFNA(VLOOKUP($A35&amp;J$1,主线配置!$D:$E,2,FALSE),"")</f>
        <v/>
      </c>
      <c r="K35" t="str">
        <f>_xlfn.IFNA(VLOOKUP($A35&amp;K$1,主线配置!$D:$E,2,FALSE),"")</f>
        <v/>
      </c>
      <c r="L35" t="str">
        <f>_xlfn.IFNA(VLOOKUP($A35&amp;L$1,主线配置!$D:$E,2,FALSE),"")</f>
        <v/>
      </c>
      <c r="M35" t="str">
        <f>_xlfn.IFNA(VLOOKUP($A35&amp;M$1,主线配置!$D:$E,2,FALSE),"")</f>
        <v/>
      </c>
      <c r="N35" t="str">
        <f>_xlfn.IFNA(VLOOKUP($A35&amp;N$1,主线配置!$D:$E,2,FALSE),"")</f>
        <v/>
      </c>
      <c r="O35" t="str">
        <f>_xlfn.IFNA(VLOOKUP($A35&amp;O$1,主线配置!$D:$E,2,FALSE),"")</f>
        <v>3000074:32:1</v>
      </c>
      <c r="P35" t="str">
        <f>_xlfn.IFNA(VLOOKUP($A35&amp;P$1,主线配置!$D:$E,2,FALSE),"")</f>
        <v/>
      </c>
      <c r="Q35" t="str">
        <f>_xlfn.IFNA(VLOOKUP($A35&amp;Q$1,主线配置!$D:$E,2,FALSE),"")</f>
        <v/>
      </c>
      <c r="R35" t="str">
        <f>_xlfn.IFNA(VLOOKUP($A35&amp;R$1,主线配置!$D:$E,2,FALSE),"")</f>
        <v/>
      </c>
      <c r="S35" t="str">
        <f>_xlfn.IFNA(VLOOKUP($A35&amp;S$1,主线配置!$D:$E,2,FALSE),"")</f>
        <v/>
      </c>
      <c r="T35" t="str">
        <f>_xlfn.IFNA(VLOOKUP($A35&amp;T$1,主线配置!$D:$E,2,FALSE),"")</f>
        <v/>
      </c>
      <c r="U35" t="str">
        <f>_xlfn.IFNA(VLOOKUP($A35&amp;U$1,主线配置!$D:$E,2,FALSE),"")</f>
        <v/>
      </c>
    </row>
    <row r="36" spans="1:21" x14ac:dyDescent="0.15">
      <c r="A36">
        <f t="shared" si="0"/>
        <v>3000033</v>
      </c>
      <c r="B36" t="s">
        <v>443</v>
      </c>
      <c r="C36" s="9">
        <v>26</v>
      </c>
      <c r="D36" s="7" t="s">
        <v>444</v>
      </c>
      <c r="E36" s="7" t="s">
        <v>445</v>
      </c>
      <c r="F36" s="6">
        <f>VLOOKUP(A36,主线配置!A:C,2,FALSE)</f>
        <v>3000075</v>
      </c>
      <c r="G36" t="str">
        <f>_xlfn.IFNA(VLOOKUP($A36&amp;G$1,主线配置!$D:$E,2,FALSE),"")</f>
        <v/>
      </c>
      <c r="H36" t="str">
        <f>_xlfn.IFNA(VLOOKUP($A36&amp;H$1,主线配置!$D:$E,2,FALSE),"")</f>
        <v>3000075:33:1</v>
      </c>
      <c r="I36" t="str">
        <f>_xlfn.IFNA(VLOOKUP($A36&amp;I$1,主线配置!$D:$E,2,FALSE),"")</f>
        <v/>
      </c>
      <c r="J36" t="str">
        <f>_xlfn.IFNA(VLOOKUP($A36&amp;J$1,主线配置!$D:$E,2,FALSE),"")</f>
        <v/>
      </c>
      <c r="K36" t="str">
        <f>_xlfn.IFNA(VLOOKUP($A36&amp;K$1,主线配置!$D:$E,2,FALSE),"")</f>
        <v/>
      </c>
      <c r="L36" t="str">
        <f>_xlfn.IFNA(VLOOKUP($A36&amp;L$1,主线配置!$D:$E,2,FALSE),"")</f>
        <v/>
      </c>
      <c r="M36" t="str">
        <f>_xlfn.IFNA(VLOOKUP($A36&amp;M$1,主线配置!$D:$E,2,FALSE),"")</f>
        <v/>
      </c>
      <c r="N36" t="str">
        <f>_xlfn.IFNA(VLOOKUP($A36&amp;N$1,主线配置!$D:$E,2,FALSE),"")</f>
        <v/>
      </c>
      <c r="O36" t="str">
        <f>_xlfn.IFNA(VLOOKUP($A36&amp;O$1,主线配置!$D:$E,2,FALSE),"")</f>
        <v/>
      </c>
      <c r="P36" t="str">
        <f>_xlfn.IFNA(VLOOKUP($A36&amp;P$1,主线配置!$D:$E,2,FALSE),"")</f>
        <v/>
      </c>
      <c r="Q36" t="str">
        <f>_xlfn.IFNA(VLOOKUP($A36&amp;Q$1,主线配置!$D:$E,2,FALSE),"")</f>
        <v/>
      </c>
      <c r="R36" t="str">
        <f>_xlfn.IFNA(VLOOKUP($A36&amp;R$1,主线配置!$D:$E,2,FALSE),"")</f>
        <v/>
      </c>
      <c r="S36" t="str">
        <f>_xlfn.IFNA(VLOOKUP($A36&amp;S$1,主线配置!$D:$E,2,FALSE),"")</f>
        <v/>
      </c>
      <c r="T36" t="str">
        <f>_xlfn.IFNA(VLOOKUP($A36&amp;T$1,主线配置!$D:$E,2,FALSE),"")</f>
        <v/>
      </c>
      <c r="U36" t="str">
        <f>_xlfn.IFNA(VLOOKUP($A36&amp;U$1,主线配置!$D:$E,2,FALSE),"")</f>
        <v/>
      </c>
    </row>
    <row r="37" spans="1:21" x14ac:dyDescent="0.15">
      <c r="A37">
        <f t="shared" si="0"/>
        <v>3000034</v>
      </c>
      <c r="B37" t="s">
        <v>446</v>
      </c>
      <c r="C37" s="9">
        <v>27</v>
      </c>
      <c r="D37" s="7" t="s">
        <v>447</v>
      </c>
      <c r="E37" s="7" t="s">
        <v>448</v>
      </c>
      <c r="F37" s="6">
        <f>VLOOKUP(A37,主线配置!A:C,2,FALSE)</f>
        <v>3000077</v>
      </c>
      <c r="G37" t="str">
        <f>_xlfn.IFNA(VLOOKUP($A37&amp;G$1,主线配置!$D:$E,2,FALSE),"")</f>
        <v/>
      </c>
      <c r="H37" t="str">
        <f>_xlfn.IFNA(VLOOKUP($A37&amp;H$1,主线配置!$D:$E,2,FALSE),"")</f>
        <v/>
      </c>
      <c r="I37" t="str">
        <f>_xlfn.IFNA(VLOOKUP($A37&amp;I$1,主线配置!$D:$E,2,FALSE),"")</f>
        <v/>
      </c>
      <c r="J37" t="str">
        <f>_xlfn.IFNA(VLOOKUP($A37&amp;J$1,主线配置!$D:$E,2,FALSE),"")</f>
        <v/>
      </c>
      <c r="K37" t="str">
        <f>_xlfn.IFNA(VLOOKUP($A37&amp;K$1,主线配置!$D:$E,2,FALSE),"")</f>
        <v/>
      </c>
      <c r="L37" t="str">
        <f>_xlfn.IFNA(VLOOKUP($A37&amp;L$1,主线配置!$D:$E,2,FALSE),"")</f>
        <v/>
      </c>
      <c r="M37" t="str">
        <f>_xlfn.IFNA(VLOOKUP($A37&amp;M$1,主线配置!$D:$E,2,FALSE),"")</f>
        <v/>
      </c>
      <c r="N37" t="str">
        <f>_xlfn.IFNA(VLOOKUP($A37&amp;N$1,主线配置!$D:$E,2,FALSE),"")</f>
        <v/>
      </c>
      <c r="O37" t="str">
        <f>_xlfn.IFNA(VLOOKUP($A37&amp;O$1,主线配置!$D:$E,2,FALSE),"")</f>
        <v>3000076:34:1</v>
      </c>
      <c r="P37" t="str">
        <f>_xlfn.IFNA(VLOOKUP($A37&amp;P$1,主线配置!$D:$E,2,FALSE),"")</f>
        <v/>
      </c>
      <c r="Q37" t="str">
        <f>_xlfn.IFNA(VLOOKUP($A37&amp;Q$1,主线配置!$D:$E,2,FALSE),"")</f>
        <v/>
      </c>
      <c r="R37" t="str">
        <f>_xlfn.IFNA(VLOOKUP($A37&amp;R$1,主线配置!$D:$E,2,FALSE),"")</f>
        <v/>
      </c>
      <c r="S37" t="str">
        <f>_xlfn.IFNA(VLOOKUP($A37&amp;S$1,主线配置!$D:$E,2,FALSE),"")</f>
        <v/>
      </c>
      <c r="T37" t="str">
        <f>_xlfn.IFNA(VLOOKUP($A37&amp;T$1,主线配置!$D:$E,2,FALSE),"")</f>
        <v/>
      </c>
      <c r="U37" t="str">
        <f>_xlfn.IFNA(VLOOKUP($A37&amp;U$1,主线配置!$D:$E,2,FALSE),"")</f>
        <v/>
      </c>
    </row>
    <row r="38" spans="1:21" x14ac:dyDescent="0.15">
      <c r="A38">
        <f t="shared" si="0"/>
        <v>3000035</v>
      </c>
      <c r="B38" t="s">
        <v>449</v>
      </c>
      <c r="C38" s="9">
        <v>28</v>
      </c>
      <c r="D38" s="7" t="s">
        <v>450</v>
      </c>
      <c r="E38" s="7" t="s">
        <v>451</v>
      </c>
      <c r="F38" s="6">
        <f>VLOOKUP(A38,主线配置!A:C,2,FALSE)</f>
        <v>3000077</v>
      </c>
      <c r="G38" t="str">
        <f>_xlfn.IFNA(VLOOKUP($A38&amp;G$1,主线配置!$D:$E,2,FALSE),"")</f>
        <v/>
      </c>
      <c r="H38" t="str">
        <f>_xlfn.IFNA(VLOOKUP($A38&amp;H$1,主线配置!$D:$E,2,FALSE),"")</f>
        <v>3000077:35:1</v>
      </c>
      <c r="I38" t="str">
        <f>_xlfn.IFNA(VLOOKUP($A38&amp;I$1,主线配置!$D:$E,2,FALSE),"")</f>
        <v/>
      </c>
      <c r="J38" t="str">
        <f>_xlfn.IFNA(VLOOKUP($A38&amp;J$1,主线配置!$D:$E,2,FALSE),"")</f>
        <v/>
      </c>
      <c r="K38" t="str">
        <f>_xlfn.IFNA(VLOOKUP($A38&amp;K$1,主线配置!$D:$E,2,FALSE),"")</f>
        <v/>
      </c>
      <c r="L38" t="str">
        <f>_xlfn.IFNA(VLOOKUP($A38&amp;L$1,主线配置!$D:$E,2,FALSE),"")</f>
        <v/>
      </c>
      <c r="M38" t="str">
        <f>_xlfn.IFNA(VLOOKUP($A38&amp;M$1,主线配置!$D:$E,2,FALSE),"")</f>
        <v/>
      </c>
      <c r="N38" t="str">
        <f>_xlfn.IFNA(VLOOKUP($A38&amp;N$1,主线配置!$D:$E,2,FALSE),"")</f>
        <v/>
      </c>
      <c r="O38" t="str">
        <f>_xlfn.IFNA(VLOOKUP($A38&amp;O$1,主线配置!$D:$E,2,FALSE),"")</f>
        <v/>
      </c>
      <c r="P38" t="str">
        <f>_xlfn.IFNA(VLOOKUP($A38&amp;P$1,主线配置!$D:$E,2,FALSE),"")</f>
        <v/>
      </c>
      <c r="Q38" t="str">
        <f>_xlfn.IFNA(VLOOKUP($A38&amp;Q$1,主线配置!$D:$E,2,FALSE),"")</f>
        <v/>
      </c>
      <c r="R38" t="str">
        <f>_xlfn.IFNA(VLOOKUP($A38&amp;R$1,主线配置!$D:$E,2,FALSE),"")</f>
        <v/>
      </c>
      <c r="S38" t="str">
        <f>_xlfn.IFNA(VLOOKUP($A38&amp;S$1,主线配置!$D:$E,2,FALSE),"")</f>
        <v/>
      </c>
      <c r="T38" t="str">
        <f>_xlfn.IFNA(VLOOKUP($A38&amp;T$1,主线配置!$D:$E,2,FALSE),"")</f>
        <v/>
      </c>
      <c r="U38" t="str">
        <f>_xlfn.IFNA(VLOOKUP($A38&amp;U$1,主线配置!$D:$E,2,FALSE),"")</f>
        <v/>
      </c>
    </row>
    <row r="39" spans="1:21" x14ac:dyDescent="0.15">
      <c r="A39">
        <f t="shared" si="0"/>
        <v>3000036</v>
      </c>
      <c r="B39" t="s">
        <v>452</v>
      </c>
      <c r="C39" s="9">
        <v>29</v>
      </c>
      <c r="D39" s="7" t="s">
        <v>453</v>
      </c>
      <c r="E39" s="7" t="s">
        <v>454</v>
      </c>
      <c r="F39" s="6">
        <f>VLOOKUP(A39,主线配置!A:C,2,FALSE)</f>
        <v>3000079</v>
      </c>
      <c r="G39" t="str">
        <f>_xlfn.IFNA(VLOOKUP($A39&amp;G$1,主线配置!$D:$E,2,FALSE),"")</f>
        <v/>
      </c>
      <c r="H39" t="str">
        <f>_xlfn.IFNA(VLOOKUP($A39&amp;H$1,主线配置!$D:$E,2,FALSE),"")</f>
        <v/>
      </c>
      <c r="I39" t="str">
        <f>_xlfn.IFNA(VLOOKUP($A39&amp;I$1,主线配置!$D:$E,2,FALSE),"")</f>
        <v/>
      </c>
      <c r="J39" t="str">
        <f>_xlfn.IFNA(VLOOKUP($A39&amp;J$1,主线配置!$D:$E,2,FALSE),"")</f>
        <v/>
      </c>
      <c r="K39" t="str">
        <f>_xlfn.IFNA(VLOOKUP($A39&amp;K$1,主线配置!$D:$E,2,FALSE),"")</f>
        <v/>
      </c>
      <c r="L39" t="str">
        <f>_xlfn.IFNA(VLOOKUP($A39&amp;L$1,主线配置!$D:$E,2,FALSE),"")</f>
        <v/>
      </c>
      <c r="M39" t="str">
        <f>_xlfn.IFNA(VLOOKUP($A39&amp;M$1,主线配置!$D:$E,2,FALSE),"")</f>
        <v/>
      </c>
      <c r="N39" t="str">
        <f>_xlfn.IFNA(VLOOKUP($A39&amp;N$1,主线配置!$D:$E,2,FALSE),"")</f>
        <v/>
      </c>
      <c r="O39" t="str">
        <f>_xlfn.IFNA(VLOOKUP($A39&amp;O$1,主线配置!$D:$E,2,FALSE),"")</f>
        <v>3000078:36:1</v>
      </c>
      <c r="P39" t="str">
        <f>_xlfn.IFNA(VLOOKUP($A39&amp;P$1,主线配置!$D:$E,2,FALSE),"")</f>
        <v/>
      </c>
      <c r="Q39" t="str">
        <f>_xlfn.IFNA(VLOOKUP($A39&amp;Q$1,主线配置!$D:$E,2,FALSE),"")</f>
        <v/>
      </c>
      <c r="R39" t="str">
        <f>_xlfn.IFNA(VLOOKUP($A39&amp;R$1,主线配置!$D:$E,2,FALSE),"")</f>
        <v/>
      </c>
      <c r="S39" t="str">
        <f>_xlfn.IFNA(VLOOKUP($A39&amp;S$1,主线配置!$D:$E,2,FALSE),"")</f>
        <v/>
      </c>
      <c r="T39" t="str">
        <f>_xlfn.IFNA(VLOOKUP($A39&amp;T$1,主线配置!$D:$E,2,FALSE),"")</f>
        <v/>
      </c>
      <c r="U39" t="str">
        <f>_xlfn.IFNA(VLOOKUP($A39&amp;U$1,主线配置!$D:$E,2,FALSE),"")</f>
        <v/>
      </c>
    </row>
    <row r="40" spans="1:21" x14ac:dyDescent="0.15">
      <c r="A40">
        <f t="shared" si="0"/>
        <v>3000037</v>
      </c>
      <c r="B40" t="s">
        <v>455</v>
      </c>
      <c r="C40" s="9">
        <v>30</v>
      </c>
      <c r="D40" s="7" t="s">
        <v>456</v>
      </c>
      <c r="E40" s="7" t="s">
        <v>457</v>
      </c>
      <c r="F40" s="6">
        <f>VLOOKUP(A40,主线配置!A:C,2,FALSE)</f>
        <v>3000079</v>
      </c>
      <c r="G40" t="str">
        <f>_xlfn.IFNA(VLOOKUP($A40&amp;G$1,主线配置!$D:$E,2,FALSE),"")</f>
        <v/>
      </c>
      <c r="H40" t="str">
        <f>_xlfn.IFNA(VLOOKUP($A40&amp;H$1,主线配置!$D:$E,2,FALSE),"")</f>
        <v>3000079:37:1</v>
      </c>
      <c r="I40" t="str">
        <f>_xlfn.IFNA(VLOOKUP($A40&amp;I$1,主线配置!$D:$E,2,FALSE),"")</f>
        <v/>
      </c>
      <c r="J40" t="str">
        <f>_xlfn.IFNA(VLOOKUP($A40&amp;J$1,主线配置!$D:$E,2,FALSE),"")</f>
        <v/>
      </c>
      <c r="K40" t="str">
        <f>_xlfn.IFNA(VLOOKUP($A40&amp;K$1,主线配置!$D:$E,2,FALSE),"")</f>
        <v/>
      </c>
      <c r="L40" t="str">
        <f>_xlfn.IFNA(VLOOKUP($A40&amp;L$1,主线配置!$D:$E,2,FALSE),"")</f>
        <v/>
      </c>
      <c r="M40" t="str">
        <f>_xlfn.IFNA(VLOOKUP($A40&amp;M$1,主线配置!$D:$E,2,FALSE),"")</f>
        <v/>
      </c>
      <c r="N40" t="str">
        <f>_xlfn.IFNA(VLOOKUP($A40&amp;N$1,主线配置!$D:$E,2,FALSE),"")</f>
        <v/>
      </c>
      <c r="O40" t="str">
        <f>_xlfn.IFNA(VLOOKUP($A40&amp;O$1,主线配置!$D:$E,2,FALSE),"")</f>
        <v/>
      </c>
      <c r="P40" t="str">
        <f>_xlfn.IFNA(VLOOKUP($A40&amp;P$1,主线配置!$D:$E,2,FALSE),"")</f>
        <v/>
      </c>
      <c r="Q40" t="str">
        <f>_xlfn.IFNA(VLOOKUP($A40&amp;Q$1,主线配置!$D:$E,2,FALSE),"")</f>
        <v/>
      </c>
      <c r="R40" t="str">
        <f>_xlfn.IFNA(VLOOKUP($A40&amp;R$1,主线配置!$D:$E,2,FALSE),"")</f>
        <v/>
      </c>
      <c r="S40" t="str">
        <f>_xlfn.IFNA(VLOOKUP($A40&amp;S$1,主线配置!$D:$E,2,FALSE),"")</f>
        <v/>
      </c>
      <c r="T40" t="str">
        <f>_xlfn.IFNA(VLOOKUP($A40&amp;T$1,主线配置!$D:$E,2,FALSE),"")</f>
        <v/>
      </c>
      <c r="U40" t="str">
        <f>_xlfn.IFNA(VLOOKUP($A40&amp;U$1,主线配置!$D:$E,2,FALSE),"")</f>
        <v/>
      </c>
    </row>
    <row r="41" spans="1:21" x14ac:dyDescent="0.15">
      <c r="A41">
        <f t="shared" si="0"/>
        <v>3000038</v>
      </c>
      <c r="B41" t="s">
        <v>458</v>
      </c>
      <c r="C41" s="9">
        <v>31</v>
      </c>
      <c r="D41" s="7" t="s">
        <v>459</v>
      </c>
      <c r="E41" s="7" t="s">
        <v>460</v>
      </c>
      <c r="F41" s="6">
        <f>VLOOKUP(A41,主线配置!A:C,2,FALSE)</f>
        <v>3000081</v>
      </c>
      <c r="G41" t="str">
        <f>_xlfn.IFNA(VLOOKUP($A41&amp;G$1,主线配置!$D:$E,2,FALSE),"")</f>
        <v/>
      </c>
      <c r="H41" t="str">
        <f>_xlfn.IFNA(VLOOKUP($A41&amp;H$1,主线配置!$D:$E,2,FALSE),"")</f>
        <v/>
      </c>
      <c r="I41" t="str">
        <f>_xlfn.IFNA(VLOOKUP($A41&amp;I$1,主线配置!$D:$E,2,FALSE),"")</f>
        <v/>
      </c>
      <c r="J41" t="str">
        <f>_xlfn.IFNA(VLOOKUP($A41&amp;J$1,主线配置!$D:$E,2,FALSE),"")</f>
        <v/>
      </c>
      <c r="K41" t="str">
        <f>_xlfn.IFNA(VLOOKUP($A41&amp;K$1,主线配置!$D:$E,2,FALSE),"")</f>
        <v/>
      </c>
      <c r="L41" t="str">
        <f>_xlfn.IFNA(VLOOKUP($A41&amp;L$1,主线配置!$D:$E,2,FALSE),"")</f>
        <v/>
      </c>
      <c r="M41" t="str">
        <f>_xlfn.IFNA(VLOOKUP($A41&amp;M$1,主线配置!$D:$E,2,FALSE),"")</f>
        <v/>
      </c>
      <c r="N41" t="str">
        <f>_xlfn.IFNA(VLOOKUP($A41&amp;N$1,主线配置!$D:$E,2,FALSE),"")</f>
        <v/>
      </c>
      <c r="O41" t="str">
        <f>_xlfn.IFNA(VLOOKUP($A41&amp;O$1,主线配置!$D:$E,2,FALSE),"")</f>
        <v>3000080:38:1</v>
      </c>
      <c r="P41" t="str">
        <f>_xlfn.IFNA(VLOOKUP($A41&amp;P$1,主线配置!$D:$E,2,FALSE),"")</f>
        <v/>
      </c>
      <c r="Q41" t="str">
        <f>_xlfn.IFNA(VLOOKUP($A41&amp;Q$1,主线配置!$D:$E,2,FALSE),"")</f>
        <v/>
      </c>
      <c r="R41" t="str">
        <f>_xlfn.IFNA(VLOOKUP($A41&amp;R$1,主线配置!$D:$E,2,FALSE),"")</f>
        <v/>
      </c>
      <c r="S41" t="str">
        <f>_xlfn.IFNA(VLOOKUP($A41&amp;S$1,主线配置!$D:$E,2,FALSE),"")</f>
        <v/>
      </c>
      <c r="T41" t="str">
        <f>_xlfn.IFNA(VLOOKUP($A41&amp;T$1,主线配置!$D:$E,2,FALSE),"")</f>
        <v/>
      </c>
      <c r="U41" t="str">
        <f>_xlfn.IFNA(VLOOKUP($A41&amp;U$1,主线配置!$D:$E,2,FALSE),"")</f>
        <v/>
      </c>
    </row>
    <row r="42" spans="1:21" x14ac:dyDescent="0.15">
      <c r="A42">
        <f t="shared" si="0"/>
        <v>3000039</v>
      </c>
      <c r="B42" t="s">
        <v>461</v>
      </c>
      <c r="C42" s="9">
        <v>32</v>
      </c>
      <c r="D42" s="7" t="s">
        <v>462</v>
      </c>
      <c r="E42" s="7" t="s">
        <v>463</v>
      </c>
      <c r="F42" s="6">
        <f>VLOOKUP(A42,主线配置!A:C,2,FALSE)</f>
        <v>3000081</v>
      </c>
      <c r="G42" t="str">
        <f>_xlfn.IFNA(VLOOKUP($A42&amp;G$1,主线配置!$D:$E,2,FALSE),"")</f>
        <v/>
      </c>
      <c r="H42" t="str">
        <f>_xlfn.IFNA(VLOOKUP($A42&amp;H$1,主线配置!$D:$E,2,FALSE),"")</f>
        <v>3000081:39:1</v>
      </c>
      <c r="I42" t="str">
        <f>_xlfn.IFNA(VLOOKUP($A42&amp;I$1,主线配置!$D:$E,2,FALSE),"")</f>
        <v/>
      </c>
      <c r="J42" t="str">
        <f>_xlfn.IFNA(VLOOKUP($A42&amp;J$1,主线配置!$D:$E,2,FALSE),"")</f>
        <v/>
      </c>
      <c r="K42" t="str">
        <f>_xlfn.IFNA(VLOOKUP($A42&amp;K$1,主线配置!$D:$E,2,FALSE),"")</f>
        <v/>
      </c>
      <c r="L42" t="str">
        <f>_xlfn.IFNA(VLOOKUP($A42&amp;L$1,主线配置!$D:$E,2,FALSE),"")</f>
        <v/>
      </c>
      <c r="M42" t="str">
        <f>_xlfn.IFNA(VLOOKUP($A42&amp;M$1,主线配置!$D:$E,2,FALSE),"")</f>
        <v/>
      </c>
      <c r="N42" t="str">
        <f>_xlfn.IFNA(VLOOKUP($A42&amp;N$1,主线配置!$D:$E,2,FALSE),"")</f>
        <v/>
      </c>
      <c r="O42" t="str">
        <f>_xlfn.IFNA(VLOOKUP($A42&amp;O$1,主线配置!$D:$E,2,FALSE),"")</f>
        <v/>
      </c>
      <c r="P42" t="str">
        <f>_xlfn.IFNA(VLOOKUP($A42&amp;P$1,主线配置!$D:$E,2,FALSE),"")</f>
        <v/>
      </c>
      <c r="Q42" t="str">
        <f>_xlfn.IFNA(VLOOKUP($A42&amp;Q$1,主线配置!$D:$E,2,FALSE),"")</f>
        <v/>
      </c>
      <c r="R42" t="str">
        <f>_xlfn.IFNA(VLOOKUP($A42&amp;R$1,主线配置!$D:$E,2,FALSE),"")</f>
        <v/>
      </c>
      <c r="S42" t="str">
        <f>_xlfn.IFNA(VLOOKUP($A42&amp;S$1,主线配置!$D:$E,2,FALSE),"")</f>
        <v/>
      </c>
      <c r="T42" t="str">
        <f>_xlfn.IFNA(VLOOKUP($A42&amp;T$1,主线配置!$D:$E,2,FALSE),"")</f>
        <v/>
      </c>
      <c r="U42" t="str">
        <f>_xlfn.IFNA(VLOOKUP($A42&amp;U$1,主线配置!$D:$E,2,FALSE),"")</f>
        <v/>
      </c>
    </row>
    <row r="43" spans="1:21" x14ac:dyDescent="0.15">
      <c r="A43">
        <f t="shared" si="0"/>
        <v>3000040</v>
      </c>
      <c r="B43" t="s">
        <v>464</v>
      </c>
      <c r="C43" s="9">
        <v>33</v>
      </c>
      <c r="D43" s="7" t="s">
        <v>465</v>
      </c>
      <c r="E43" s="7" t="s">
        <v>466</v>
      </c>
      <c r="F43" s="6">
        <f>VLOOKUP(A43,主线配置!A:C,2,FALSE)</f>
        <v>3000083</v>
      </c>
      <c r="G43" t="str">
        <f>_xlfn.IFNA(VLOOKUP($A43&amp;G$1,主线配置!$D:$E,2,FALSE),"")</f>
        <v/>
      </c>
      <c r="H43" t="str">
        <f>_xlfn.IFNA(VLOOKUP($A43&amp;H$1,主线配置!$D:$E,2,FALSE),"")</f>
        <v/>
      </c>
      <c r="I43" t="str">
        <f>_xlfn.IFNA(VLOOKUP($A43&amp;I$1,主线配置!$D:$E,2,FALSE),"")</f>
        <v/>
      </c>
      <c r="J43" t="str">
        <f>_xlfn.IFNA(VLOOKUP($A43&amp;J$1,主线配置!$D:$E,2,FALSE),"")</f>
        <v/>
      </c>
      <c r="K43" t="str">
        <f>_xlfn.IFNA(VLOOKUP($A43&amp;K$1,主线配置!$D:$E,2,FALSE),"")</f>
        <v/>
      </c>
      <c r="L43" t="str">
        <f>_xlfn.IFNA(VLOOKUP($A43&amp;L$1,主线配置!$D:$E,2,FALSE),"")</f>
        <v/>
      </c>
      <c r="M43" t="str">
        <f>_xlfn.IFNA(VLOOKUP($A43&amp;M$1,主线配置!$D:$E,2,FALSE),"")</f>
        <v/>
      </c>
      <c r="N43" t="str">
        <f>_xlfn.IFNA(VLOOKUP($A43&amp;N$1,主线配置!$D:$E,2,FALSE),"")</f>
        <v/>
      </c>
      <c r="O43" t="str">
        <f>_xlfn.IFNA(VLOOKUP($A43&amp;O$1,主线配置!$D:$E,2,FALSE),"")</f>
        <v>3000082:40:1</v>
      </c>
      <c r="P43" t="str">
        <f>_xlfn.IFNA(VLOOKUP($A43&amp;P$1,主线配置!$D:$E,2,FALSE),"")</f>
        <v/>
      </c>
      <c r="Q43" t="str">
        <f>_xlfn.IFNA(VLOOKUP($A43&amp;Q$1,主线配置!$D:$E,2,FALSE),"")</f>
        <v/>
      </c>
      <c r="R43" t="str">
        <f>_xlfn.IFNA(VLOOKUP($A43&amp;R$1,主线配置!$D:$E,2,FALSE),"")</f>
        <v/>
      </c>
      <c r="S43" t="str">
        <f>_xlfn.IFNA(VLOOKUP($A43&amp;S$1,主线配置!$D:$E,2,FALSE),"")</f>
        <v/>
      </c>
      <c r="T43" t="str">
        <f>_xlfn.IFNA(VLOOKUP($A43&amp;T$1,主线配置!$D:$E,2,FALSE),"")</f>
        <v/>
      </c>
      <c r="U43" t="str">
        <f>_xlfn.IFNA(VLOOKUP($A43&amp;U$1,主线配置!$D:$E,2,FALSE),"")</f>
        <v/>
      </c>
    </row>
    <row r="44" spans="1:21" x14ac:dyDescent="0.15">
      <c r="A44">
        <f t="shared" si="0"/>
        <v>3000041</v>
      </c>
      <c r="B44" t="s">
        <v>467</v>
      </c>
      <c r="C44" s="9">
        <v>34</v>
      </c>
      <c r="D44" s="7" t="s">
        <v>468</v>
      </c>
      <c r="E44" s="7" t="s">
        <v>469</v>
      </c>
      <c r="F44" s="6">
        <f>VLOOKUP(A44,主线配置!A:C,2,FALSE)</f>
        <v>3000083</v>
      </c>
      <c r="G44" t="str">
        <f>_xlfn.IFNA(VLOOKUP($A44&amp;G$1,主线配置!$D:$E,2,FALSE),"")</f>
        <v/>
      </c>
      <c r="H44" t="str">
        <f>_xlfn.IFNA(VLOOKUP($A44&amp;H$1,主线配置!$D:$E,2,FALSE),"")</f>
        <v>3000083:41:1</v>
      </c>
      <c r="I44" t="str">
        <f>_xlfn.IFNA(VLOOKUP($A44&amp;I$1,主线配置!$D:$E,2,FALSE),"")</f>
        <v/>
      </c>
      <c r="J44" t="str">
        <f>_xlfn.IFNA(VLOOKUP($A44&amp;J$1,主线配置!$D:$E,2,FALSE),"")</f>
        <v/>
      </c>
      <c r="K44" t="str">
        <f>_xlfn.IFNA(VLOOKUP($A44&amp;K$1,主线配置!$D:$E,2,FALSE),"")</f>
        <v/>
      </c>
      <c r="L44" t="str">
        <f>_xlfn.IFNA(VLOOKUP($A44&amp;L$1,主线配置!$D:$E,2,FALSE),"")</f>
        <v/>
      </c>
      <c r="M44" t="str">
        <f>_xlfn.IFNA(VLOOKUP($A44&amp;M$1,主线配置!$D:$E,2,FALSE),"")</f>
        <v/>
      </c>
      <c r="N44" t="str">
        <f>_xlfn.IFNA(VLOOKUP($A44&amp;N$1,主线配置!$D:$E,2,FALSE),"")</f>
        <v/>
      </c>
      <c r="O44" t="str">
        <f>_xlfn.IFNA(VLOOKUP($A44&amp;O$1,主线配置!$D:$E,2,FALSE),"")</f>
        <v/>
      </c>
      <c r="P44" t="str">
        <f>_xlfn.IFNA(VLOOKUP($A44&amp;P$1,主线配置!$D:$E,2,FALSE),"")</f>
        <v/>
      </c>
      <c r="Q44" t="str">
        <f>_xlfn.IFNA(VLOOKUP($A44&amp;Q$1,主线配置!$D:$E,2,FALSE),"")</f>
        <v/>
      </c>
      <c r="R44" t="str">
        <f>_xlfn.IFNA(VLOOKUP($A44&amp;R$1,主线配置!$D:$E,2,FALSE),"")</f>
        <v/>
      </c>
      <c r="S44" t="str">
        <f>_xlfn.IFNA(VLOOKUP($A44&amp;S$1,主线配置!$D:$E,2,FALSE),"")</f>
        <v/>
      </c>
      <c r="T44" t="str">
        <f>_xlfn.IFNA(VLOOKUP($A44&amp;T$1,主线配置!$D:$E,2,FALSE),"")</f>
        <v/>
      </c>
      <c r="U44" t="str">
        <f>_xlfn.IFNA(VLOOKUP($A44&amp;U$1,主线配置!$D:$E,2,FALSE),"")</f>
        <v/>
      </c>
    </row>
    <row r="45" spans="1:21" x14ac:dyDescent="0.15">
      <c r="A45">
        <f t="shared" si="0"/>
        <v>3000042</v>
      </c>
      <c r="B45" t="s">
        <v>470</v>
      </c>
      <c r="C45" s="9">
        <v>35</v>
      </c>
      <c r="D45" s="7" t="s">
        <v>471</v>
      </c>
      <c r="E45" s="7" t="s">
        <v>472</v>
      </c>
      <c r="F45" s="6">
        <f>VLOOKUP(A45,主线配置!A:C,2,FALSE)</f>
        <v>3000085</v>
      </c>
      <c r="G45" t="str">
        <f>_xlfn.IFNA(VLOOKUP($A45&amp;G$1,主线配置!$D:$E,2,FALSE),"")</f>
        <v/>
      </c>
      <c r="H45" t="str">
        <f>_xlfn.IFNA(VLOOKUP($A45&amp;H$1,主线配置!$D:$E,2,FALSE),"")</f>
        <v/>
      </c>
      <c r="I45" t="str">
        <f>_xlfn.IFNA(VLOOKUP($A45&amp;I$1,主线配置!$D:$E,2,FALSE),"")</f>
        <v/>
      </c>
      <c r="J45" t="str">
        <f>_xlfn.IFNA(VLOOKUP($A45&amp;J$1,主线配置!$D:$E,2,FALSE),"")</f>
        <v/>
      </c>
      <c r="K45" t="str">
        <f>_xlfn.IFNA(VLOOKUP($A45&amp;K$1,主线配置!$D:$E,2,FALSE),"")</f>
        <v/>
      </c>
      <c r="L45" t="str">
        <f>_xlfn.IFNA(VLOOKUP($A45&amp;L$1,主线配置!$D:$E,2,FALSE),"")</f>
        <v/>
      </c>
      <c r="M45" t="str">
        <f>_xlfn.IFNA(VLOOKUP($A45&amp;M$1,主线配置!$D:$E,2,FALSE),"")</f>
        <v/>
      </c>
      <c r="N45" t="str">
        <f>_xlfn.IFNA(VLOOKUP($A45&amp;N$1,主线配置!$D:$E,2,FALSE),"")</f>
        <v/>
      </c>
      <c r="O45" t="str">
        <f>_xlfn.IFNA(VLOOKUP($A45&amp;O$1,主线配置!$D:$E,2,FALSE),"")</f>
        <v>3000084:42:1</v>
      </c>
      <c r="P45" t="str">
        <f>_xlfn.IFNA(VLOOKUP($A45&amp;P$1,主线配置!$D:$E,2,FALSE),"")</f>
        <v/>
      </c>
      <c r="Q45" t="str">
        <f>_xlfn.IFNA(VLOOKUP($A45&amp;Q$1,主线配置!$D:$E,2,FALSE),"")</f>
        <v/>
      </c>
      <c r="R45" t="str">
        <f>_xlfn.IFNA(VLOOKUP($A45&amp;R$1,主线配置!$D:$E,2,FALSE),"")</f>
        <v/>
      </c>
      <c r="S45" t="str">
        <f>_xlfn.IFNA(VLOOKUP($A45&amp;S$1,主线配置!$D:$E,2,FALSE),"")</f>
        <v/>
      </c>
      <c r="T45" t="str">
        <f>_xlfn.IFNA(VLOOKUP($A45&amp;T$1,主线配置!$D:$E,2,FALSE),"")</f>
        <v/>
      </c>
      <c r="U45" t="str">
        <f>_xlfn.IFNA(VLOOKUP($A45&amp;U$1,主线配置!$D:$E,2,FALSE),"")</f>
        <v/>
      </c>
    </row>
    <row r="46" spans="1:21" x14ac:dyDescent="0.15">
      <c r="A46">
        <f t="shared" si="0"/>
        <v>3000043</v>
      </c>
      <c r="B46" t="s">
        <v>473</v>
      </c>
      <c r="C46" s="9">
        <v>36</v>
      </c>
      <c r="D46" s="7" t="s">
        <v>474</v>
      </c>
      <c r="E46" s="7" t="s">
        <v>475</v>
      </c>
      <c r="F46" s="6">
        <f>VLOOKUP(A46,主线配置!A:C,2,FALSE)</f>
        <v>3000085</v>
      </c>
      <c r="G46" t="str">
        <f>_xlfn.IFNA(VLOOKUP($A46&amp;G$1,主线配置!$D:$E,2,FALSE),"")</f>
        <v/>
      </c>
      <c r="H46" t="str">
        <f>_xlfn.IFNA(VLOOKUP($A46&amp;H$1,主线配置!$D:$E,2,FALSE),"")</f>
        <v>3000085:43:1</v>
      </c>
      <c r="I46" t="str">
        <f>_xlfn.IFNA(VLOOKUP($A46&amp;I$1,主线配置!$D:$E,2,FALSE),"")</f>
        <v/>
      </c>
      <c r="J46" t="str">
        <f>_xlfn.IFNA(VLOOKUP($A46&amp;J$1,主线配置!$D:$E,2,FALSE),"")</f>
        <v/>
      </c>
      <c r="K46" t="str">
        <f>_xlfn.IFNA(VLOOKUP($A46&amp;K$1,主线配置!$D:$E,2,FALSE),"")</f>
        <v/>
      </c>
      <c r="L46" t="str">
        <f>_xlfn.IFNA(VLOOKUP($A46&amp;L$1,主线配置!$D:$E,2,FALSE),"")</f>
        <v/>
      </c>
      <c r="M46" t="str">
        <f>_xlfn.IFNA(VLOOKUP($A46&amp;M$1,主线配置!$D:$E,2,FALSE),"")</f>
        <v/>
      </c>
      <c r="N46" t="str">
        <f>_xlfn.IFNA(VLOOKUP($A46&amp;N$1,主线配置!$D:$E,2,FALSE),"")</f>
        <v/>
      </c>
      <c r="O46" t="str">
        <f>_xlfn.IFNA(VLOOKUP($A46&amp;O$1,主线配置!$D:$E,2,FALSE),"")</f>
        <v/>
      </c>
      <c r="P46" t="str">
        <f>_xlfn.IFNA(VLOOKUP($A46&amp;P$1,主线配置!$D:$E,2,FALSE),"")</f>
        <v/>
      </c>
      <c r="Q46" t="str">
        <f>_xlfn.IFNA(VLOOKUP($A46&amp;Q$1,主线配置!$D:$E,2,FALSE),"")</f>
        <v/>
      </c>
      <c r="R46" t="str">
        <f>_xlfn.IFNA(VLOOKUP($A46&amp;R$1,主线配置!$D:$E,2,FALSE),"")</f>
        <v/>
      </c>
      <c r="S46" t="str">
        <f>_xlfn.IFNA(VLOOKUP($A46&amp;S$1,主线配置!$D:$E,2,FALSE),"")</f>
        <v/>
      </c>
      <c r="T46" t="str">
        <f>_xlfn.IFNA(VLOOKUP($A46&amp;T$1,主线配置!$D:$E,2,FALSE),"")</f>
        <v/>
      </c>
      <c r="U46" t="str">
        <f>_xlfn.IFNA(VLOOKUP($A46&amp;U$1,主线配置!$D:$E,2,FALSE),"")</f>
        <v/>
      </c>
    </row>
    <row r="47" spans="1:21" x14ac:dyDescent="0.15">
      <c r="A47">
        <f t="shared" si="0"/>
        <v>3000044</v>
      </c>
      <c r="B47" t="s">
        <v>476</v>
      </c>
      <c r="C47" s="9">
        <v>37</v>
      </c>
      <c r="D47" s="7" t="s">
        <v>477</v>
      </c>
      <c r="E47" s="7" t="s">
        <v>478</v>
      </c>
      <c r="F47" s="6">
        <f>VLOOKUP(A47,主线配置!A:C,2,FALSE)</f>
        <v>3000087</v>
      </c>
      <c r="G47" t="str">
        <f>_xlfn.IFNA(VLOOKUP($A47&amp;G$1,主线配置!$D:$E,2,FALSE),"")</f>
        <v/>
      </c>
      <c r="H47" t="str">
        <f>_xlfn.IFNA(VLOOKUP($A47&amp;H$1,主线配置!$D:$E,2,FALSE),"")</f>
        <v/>
      </c>
      <c r="I47" t="str">
        <f>_xlfn.IFNA(VLOOKUP($A47&amp;I$1,主线配置!$D:$E,2,FALSE),"")</f>
        <v/>
      </c>
      <c r="J47" t="str">
        <f>_xlfn.IFNA(VLOOKUP($A47&amp;J$1,主线配置!$D:$E,2,FALSE),"")</f>
        <v/>
      </c>
      <c r="K47" t="str">
        <f>_xlfn.IFNA(VLOOKUP($A47&amp;K$1,主线配置!$D:$E,2,FALSE),"")</f>
        <v/>
      </c>
      <c r="L47" t="str">
        <f>_xlfn.IFNA(VLOOKUP($A47&amp;L$1,主线配置!$D:$E,2,FALSE),"")</f>
        <v/>
      </c>
      <c r="M47" t="str">
        <f>_xlfn.IFNA(VLOOKUP($A47&amp;M$1,主线配置!$D:$E,2,FALSE),"")</f>
        <v/>
      </c>
      <c r="N47" t="str">
        <f>_xlfn.IFNA(VLOOKUP($A47&amp;N$1,主线配置!$D:$E,2,FALSE),"")</f>
        <v/>
      </c>
      <c r="O47" t="str">
        <f>_xlfn.IFNA(VLOOKUP($A47&amp;O$1,主线配置!$D:$E,2,FALSE),"")</f>
        <v>3000086:44:1</v>
      </c>
      <c r="P47" t="str">
        <f>_xlfn.IFNA(VLOOKUP($A47&amp;P$1,主线配置!$D:$E,2,FALSE),"")</f>
        <v/>
      </c>
      <c r="Q47" t="str">
        <f>_xlfn.IFNA(VLOOKUP($A47&amp;Q$1,主线配置!$D:$E,2,FALSE),"")</f>
        <v/>
      </c>
      <c r="R47" t="str">
        <f>_xlfn.IFNA(VLOOKUP($A47&amp;R$1,主线配置!$D:$E,2,FALSE),"")</f>
        <v/>
      </c>
      <c r="S47" t="str">
        <f>_xlfn.IFNA(VLOOKUP($A47&amp;S$1,主线配置!$D:$E,2,FALSE),"")</f>
        <v/>
      </c>
      <c r="T47" t="str">
        <f>_xlfn.IFNA(VLOOKUP($A47&amp;T$1,主线配置!$D:$E,2,FALSE),"")</f>
        <v/>
      </c>
      <c r="U47" t="str">
        <f>_xlfn.IFNA(VLOOKUP($A47&amp;U$1,主线配置!$D:$E,2,FALSE),"")</f>
        <v/>
      </c>
    </row>
    <row r="48" spans="1:21" x14ac:dyDescent="0.15">
      <c r="A48">
        <f t="shared" si="0"/>
        <v>3000045</v>
      </c>
      <c r="B48" t="s">
        <v>479</v>
      </c>
      <c r="C48" s="9">
        <v>38</v>
      </c>
      <c r="D48" s="7" t="s">
        <v>480</v>
      </c>
      <c r="E48" s="7" t="s">
        <v>481</v>
      </c>
      <c r="F48" s="6">
        <f>VLOOKUP(A48,主线配置!A:C,2,FALSE)</f>
        <v>3000087</v>
      </c>
      <c r="G48" t="str">
        <f>_xlfn.IFNA(VLOOKUP($A48&amp;G$1,主线配置!$D:$E,2,FALSE),"")</f>
        <v/>
      </c>
      <c r="H48" t="str">
        <f>_xlfn.IFNA(VLOOKUP($A48&amp;H$1,主线配置!$D:$E,2,FALSE),"")</f>
        <v>3000087:45:1</v>
      </c>
      <c r="I48" t="str">
        <f>_xlfn.IFNA(VLOOKUP($A48&amp;I$1,主线配置!$D:$E,2,FALSE),"")</f>
        <v/>
      </c>
      <c r="J48" t="str">
        <f>_xlfn.IFNA(VLOOKUP($A48&amp;J$1,主线配置!$D:$E,2,FALSE),"")</f>
        <v/>
      </c>
      <c r="K48" t="str">
        <f>_xlfn.IFNA(VLOOKUP($A48&amp;K$1,主线配置!$D:$E,2,FALSE),"")</f>
        <v/>
      </c>
      <c r="L48" t="str">
        <f>_xlfn.IFNA(VLOOKUP($A48&amp;L$1,主线配置!$D:$E,2,FALSE),"")</f>
        <v/>
      </c>
      <c r="M48" t="str">
        <f>_xlfn.IFNA(VLOOKUP($A48&amp;M$1,主线配置!$D:$E,2,FALSE),"")</f>
        <v/>
      </c>
      <c r="N48" t="str">
        <f>_xlfn.IFNA(VLOOKUP($A48&amp;N$1,主线配置!$D:$E,2,FALSE),"")</f>
        <v/>
      </c>
      <c r="O48" t="str">
        <f>_xlfn.IFNA(VLOOKUP($A48&amp;O$1,主线配置!$D:$E,2,FALSE),"")</f>
        <v/>
      </c>
      <c r="P48" t="str">
        <f>_xlfn.IFNA(VLOOKUP($A48&amp;P$1,主线配置!$D:$E,2,FALSE),"")</f>
        <v/>
      </c>
      <c r="Q48" t="str">
        <f>_xlfn.IFNA(VLOOKUP($A48&amp;Q$1,主线配置!$D:$E,2,FALSE),"")</f>
        <v/>
      </c>
      <c r="R48" t="str">
        <f>_xlfn.IFNA(VLOOKUP($A48&amp;R$1,主线配置!$D:$E,2,FALSE),"")</f>
        <v/>
      </c>
      <c r="S48" t="str">
        <f>_xlfn.IFNA(VLOOKUP($A48&amp;S$1,主线配置!$D:$E,2,FALSE),"")</f>
        <v/>
      </c>
      <c r="T48" t="str">
        <f>_xlfn.IFNA(VLOOKUP($A48&amp;T$1,主线配置!$D:$E,2,FALSE),"")</f>
        <v/>
      </c>
      <c r="U48" t="str">
        <f>_xlfn.IFNA(VLOOKUP($A48&amp;U$1,主线配置!$D:$E,2,FALSE),"")</f>
        <v/>
      </c>
    </row>
    <row r="49" spans="1:21" x14ac:dyDescent="0.15">
      <c r="A49">
        <f t="shared" si="0"/>
        <v>3000046</v>
      </c>
      <c r="B49" t="s">
        <v>482</v>
      </c>
      <c r="C49" s="9">
        <v>39</v>
      </c>
      <c r="D49" s="7" t="s">
        <v>483</v>
      </c>
      <c r="E49" s="7" t="s">
        <v>484</v>
      </c>
      <c r="F49" s="6">
        <f>VLOOKUP(A49,主线配置!A:C,2,FALSE)</f>
        <v>3000089</v>
      </c>
      <c r="G49" t="str">
        <f>_xlfn.IFNA(VLOOKUP($A49&amp;G$1,主线配置!$D:$E,2,FALSE),"")</f>
        <v/>
      </c>
      <c r="H49" t="str">
        <f>_xlfn.IFNA(VLOOKUP($A49&amp;H$1,主线配置!$D:$E,2,FALSE),"")</f>
        <v/>
      </c>
      <c r="I49" t="str">
        <f>_xlfn.IFNA(VLOOKUP($A49&amp;I$1,主线配置!$D:$E,2,FALSE),"")</f>
        <v/>
      </c>
      <c r="J49" t="str">
        <f>_xlfn.IFNA(VLOOKUP($A49&amp;J$1,主线配置!$D:$E,2,FALSE),"")</f>
        <v/>
      </c>
      <c r="K49" t="str">
        <f>_xlfn.IFNA(VLOOKUP($A49&amp;K$1,主线配置!$D:$E,2,FALSE),"")</f>
        <v/>
      </c>
      <c r="L49" t="str">
        <f>_xlfn.IFNA(VLOOKUP($A49&amp;L$1,主线配置!$D:$E,2,FALSE),"")</f>
        <v/>
      </c>
      <c r="M49" t="str">
        <f>_xlfn.IFNA(VLOOKUP($A49&amp;M$1,主线配置!$D:$E,2,FALSE),"")</f>
        <v/>
      </c>
      <c r="N49" t="str">
        <f>_xlfn.IFNA(VLOOKUP($A49&amp;N$1,主线配置!$D:$E,2,FALSE),"")</f>
        <v/>
      </c>
      <c r="O49" t="str">
        <f>_xlfn.IFNA(VLOOKUP($A49&amp;O$1,主线配置!$D:$E,2,FALSE),"")</f>
        <v>3000088:46:1</v>
      </c>
      <c r="P49" t="str">
        <f>_xlfn.IFNA(VLOOKUP($A49&amp;P$1,主线配置!$D:$E,2,FALSE),"")</f>
        <v/>
      </c>
      <c r="Q49" t="str">
        <f>_xlfn.IFNA(VLOOKUP($A49&amp;Q$1,主线配置!$D:$E,2,FALSE),"")</f>
        <v/>
      </c>
      <c r="R49" t="str">
        <f>_xlfn.IFNA(VLOOKUP($A49&amp;R$1,主线配置!$D:$E,2,FALSE),"")</f>
        <v/>
      </c>
      <c r="S49" t="str">
        <f>_xlfn.IFNA(VLOOKUP($A49&amp;S$1,主线配置!$D:$E,2,FALSE),"")</f>
        <v/>
      </c>
      <c r="T49" t="str">
        <f>_xlfn.IFNA(VLOOKUP($A49&amp;T$1,主线配置!$D:$E,2,FALSE),"")</f>
        <v/>
      </c>
      <c r="U49" t="str">
        <f>_xlfn.IFNA(VLOOKUP($A49&amp;U$1,主线配置!$D:$E,2,FALSE),"")</f>
        <v/>
      </c>
    </row>
    <row r="50" spans="1:21" x14ac:dyDescent="0.15">
      <c r="A50">
        <f t="shared" si="0"/>
        <v>3000047</v>
      </c>
      <c r="B50" t="s">
        <v>485</v>
      </c>
      <c r="C50" s="9">
        <v>40</v>
      </c>
      <c r="D50" s="7" t="s">
        <v>486</v>
      </c>
      <c r="E50" s="7" t="s">
        <v>487</v>
      </c>
      <c r="F50" s="6">
        <f>VLOOKUP(A50,主线配置!A:C,2,FALSE)</f>
        <v>3000089</v>
      </c>
      <c r="G50" t="str">
        <f>_xlfn.IFNA(VLOOKUP($A50&amp;G$1,主线配置!$D:$E,2,FALSE),"")</f>
        <v/>
      </c>
      <c r="H50" t="str">
        <f>_xlfn.IFNA(VLOOKUP($A50&amp;H$1,主线配置!$D:$E,2,FALSE),"")</f>
        <v>3000089:47:1</v>
      </c>
      <c r="I50" t="str">
        <f>_xlfn.IFNA(VLOOKUP($A50&amp;I$1,主线配置!$D:$E,2,FALSE),"")</f>
        <v/>
      </c>
      <c r="J50" t="str">
        <f>_xlfn.IFNA(VLOOKUP($A50&amp;J$1,主线配置!$D:$E,2,FALSE),"")</f>
        <v/>
      </c>
      <c r="K50" t="str">
        <f>_xlfn.IFNA(VLOOKUP($A50&amp;K$1,主线配置!$D:$E,2,FALSE),"")</f>
        <v/>
      </c>
      <c r="L50" t="str">
        <f>_xlfn.IFNA(VLOOKUP($A50&amp;L$1,主线配置!$D:$E,2,FALSE),"")</f>
        <v/>
      </c>
      <c r="M50" t="str">
        <f>_xlfn.IFNA(VLOOKUP($A50&amp;M$1,主线配置!$D:$E,2,FALSE),"")</f>
        <v/>
      </c>
      <c r="N50" t="str">
        <f>_xlfn.IFNA(VLOOKUP($A50&amp;N$1,主线配置!$D:$E,2,FALSE),"")</f>
        <v/>
      </c>
      <c r="O50" t="str">
        <f>_xlfn.IFNA(VLOOKUP($A50&amp;O$1,主线配置!$D:$E,2,FALSE),"")</f>
        <v/>
      </c>
      <c r="P50" t="str">
        <f>_xlfn.IFNA(VLOOKUP($A50&amp;P$1,主线配置!$D:$E,2,FALSE),"")</f>
        <v/>
      </c>
      <c r="Q50" t="str">
        <f>_xlfn.IFNA(VLOOKUP($A50&amp;Q$1,主线配置!$D:$E,2,FALSE),"")</f>
        <v/>
      </c>
      <c r="R50" t="str">
        <f>_xlfn.IFNA(VLOOKUP($A50&amp;R$1,主线配置!$D:$E,2,FALSE),"")</f>
        <v/>
      </c>
      <c r="S50" t="str">
        <f>_xlfn.IFNA(VLOOKUP($A50&amp;S$1,主线配置!$D:$E,2,FALSE),"")</f>
        <v/>
      </c>
      <c r="T50" t="str">
        <f>_xlfn.IFNA(VLOOKUP($A50&amp;T$1,主线配置!$D:$E,2,FALSE),"")</f>
        <v/>
      </c>
      <c r="U50" t="str">
        <f>_xlfn.IFNA(VLOOKUP($A50&amp;U$1,主线配置!$D:$E,2,FALSE),"")</f>
        <v/>
      </c>
    </row>
    <row r="51" spans="1:21" x14ac:dyDescent="0.15">
      <c r="A51">
        <f t="shared" si="0"/>
        <v>3000048</v>
      </c>
      <c r="B51" t="s">
        <v>488</v>
      </c>
      <c r="C51" s="9">
        <v>41</v>
      </c>
      <c r="D51" s="7" t="s">
        <v>489</v>
      </c>
      <c r="E51" s="7" t="s">
        <v>490</v>
      </c>
      <c r="F51" s="6">
        <f>VLOOKUP(A51,主线配置!A:C,2,FALSE)</f>
        <v>3000091</v>
      </c>
      <c r="G51" t="str">
        <f>_xlfn.IFNA(VLOOKUP($A51&amp;G$1,主线配置!$D:$E,2,FALSE),"")</f>
        <v/>
      </c>
      <c r="H51" t="str">
        <f>_xlfn.IFNA(VLOOKUP($A51&amp;H$1,主线配置!$D:$E,2,FALSE),"")</f>
        <v/>
      </c>
      <c r="I51" t="str">
        <f>_xlfn.IFNA(VLOOKUP($A51&amp;I$1,主线配置!$D:$E,2,FALSE),"")</f>
        <v/>
      </c>
      <c r="J51" t="str">
        <f>_xlfn.IFNA(VLOOKUP($A51&amp;J$1,主线配置!$D:$E,2,FALSE),"")</f>
        <v/>
      </c>
      <c r="K51" t="str">
        <f>_xlfn.IFNA(VLOOKUP($A51&amp;K$1,主线配置!$D:$E,2,FALSE),"")</f>
        <v/>
      </c>
      <c r="L51" t="str">
        <f>_xlfn.IFNA(VLOOKUP($A51&amp;L$1,主线配置!$D:$E,2,FALSE),"")</f>
        <v/>
      </c>
      <c r="M51" t="str">
        <f>_xlfn.IFNA(VLOOKUP($A51&amp;M$1,主线配置!$D:$E,2,FALSE),"")</f>
        <v/>
      </c>
      <c r="N51" t="str">
        <f>_xlfn.IFNA(VLOOKUP($A51&amp;N$1,主线配置!$D:$E,2,FALSE),"")</f>
        <v/>
      </c>
      <c r="O51" t="str">
        <f>_xlfn.IFNA(VLOOKUP($A51&amp;O$1,主线配置!$D:$E,2,FALSE),"")</f>
        <v>3000090:48:1</v>
      </c>
      <c r="P51" t="str">
        <f>_xlfn.IFNA(VLOOKUP($A51&amp;P$1,主线配置!$D:$E,2,FALSE),"")</f>
        <v/>
      </c>
      <c r="Q51" t="str">
        <f>_xlfn.IFNA(VLOOKUP($A51&amp;Q$1,主线配置!$D:$E,2,FALSE),"")</f>
        <v/>
      </c>
      <c r="R51" t="str">
        <f>_xlfn.IFNA(VLOOKUP($A51&amp;R$1,主线配置!$D:$E,2,FALSE),"")</f>
        <v/>
      </c>
      <c r="S51" t="str">
        <f>_xlfn.IFNA(VLOOKUP($A51&amp;S$1,主线配置!$D:$E,2,FALSE),"")</f>
        <v/>
      </c>
      <c r="T51" t="str">
        <f>_xlfn.IFNA(VLOOKUP($A51&amp;T$1,主线配置!$D:$E,2,FALSE),"")</f>
        <v/>
      </c>
      <c r="U51" t="str">
        <f>_xlfn.IFNA(VLOOKUP($A51&amp;U$1,主线配置!$D:$E,2,FALSE),"")</f>
        <v/>
      </c>
    </row>
    <row r="52" spans="1:21" x14ac:dyDescent="0.15">
      <c r="A52">
        <f t="shared" si="0"/>
        <v>3000049</v>
      </c>
      <c r="B52" t="s">
        <v>491</v>
      </c>
      <c r="C52" s="9">
        <v>42</v>
      </c>
      <c r="D52" s="7" t="s">
        <v>492</v>
      </c>
      <c r="E52" s="7" t="s">
        <v>493</v>
      </c>
      <c r="F52" s="6">
        <f>VLOOKUP(A52,主线配置!A:C,2,FALSE)</f>
        <v>3000091</v>
      </c>
      <c r="G52" t="str">
        <f>_xlfn.IFNA(VLOOKUP($A52&amp;G$1,主线配置!$D:$E,2,FALSE),"")</f>
        <v/>
      </c>
      <c r="H52" t="str">
        <f>_xlfn.IFNA(VLOOKUP($A52&amp;H$1,主线配置!$D:$E,2,FALSE),"")</f>
        <v>3000091:49:1</v>
      </c>
      <c r="I52" t="str">
        <f>_xlfn.IFNA(VLOOKUP($A52&amp;I$1,主线配置!$D:$E,2,FALSE),"")</f>
        <v/>
      </c>
      <c r="J52" t="str">
        <f>_xlfn.IFNA(VLOOKUP($A52&amp;J$1,主线配置!$D:$E,2,FALSE),"")</f>
        <v/>
      </c>
      <c r="K52" t="str">
        <f>_xlfn.IFNA(VLOOKUP($A52&amp;K$1,主线配置!$D:$E,2,FALSE),"")</f>
        <v/>
      </c>
      <c r="L52" t="str">
        <f>_xlfn.IFNA(VLOOKUP($A52&amp;L$1,主线配置!$D:$E,2,FALSE),"")</f>
        <v/>
      </c>
      <c r="M52" t="str">
        <f>_xlfn.IFNA(VLOOKUP($A52&amp;M$1,主线配置!$D:$E,2,FALSE),"")</f>
        <v/>
      </c>
      <c r="N52" t="str">
        <f>_xlfn.IFNA(VLOOKUP($A52&amp;N$1,主线配置!$D:$E,2,FALSE),"")</f>
        <v/>
      </c>
      <c r="O52" t="str">
        <f>_xlfn.IFNA(VLOOKUP($A52&amp;O$1,主线配置!$D:$E,2,FALSE),"")</f>
        <v/>
      </c>
      <c r="P52" t="str">
        <f>_xlfn.IFNA(VLOOKUP($A52&amp;P$1,主线配置!$D:$E,2,FALSE),"")</f>
        <v/>
      </c>
      <c r="Q52" t="str">
        <f>_xlfn.IFNA(VLOOKUP($A52&amp;Q$1,主线配置!$D:$E,2,FALSE),"")</f>
        <v/>
      </c>
      <c r="R52" t="str">
        <f>_xlfn.IFNA(VLOOKUP($A52&amp;R$1,主线配置!$D:$E,2,FALSE),"")</f>
        <v/>
      </c>
      <c r="S52" t="str">
        <f>_xlfn.IFNA(VLOOKUP($A52&amp;S$1,主线配置!$D:$E,2,FALSE),"")</f>
        <v/>
      </c>
      <c r="T52" t="str">
        <f>_xlfn.IFNA(VLOOKUP($A52&amp;T$1,主线配置!$D:$E,2,FALSE),"")</f>
        <v/>
      </c>
      <c r="U52" t="str">
        <f>_xlfn.IFNA(VLOOKUP($A52&amp;U$1,主线配置!$D:$E,2,FALSE),"")</f>
        <v/>
      </c>
    </row>
    <row r="53" spans="1:21" x14ac:dyDescent="0.15">
      <c r="A53">
        <f t="shared" si="0"/>
        <v>3000050</v>
      </c>
      <c r="B53" t="s">
        <v>494</v>
      </c>
      <c r="C53" s="9">
        <v>43</v>
      </c>
      <c r="D53" s="7" t="s">
        <v>495</v>
      </c>
      <c r="E53" s="7" t="s">
        <v>496</v>
      </c>
      <c r="F53" s="6">
        <f>VLOOKUP(A53,主线配置!A:C,2,FALSE)</f>
        <v>3000093</v>
      </c>
      <c r="G53" t="str">
        <f>_xlfn.IFNA(VLOOKUP($A53&amp;G$1,主线配置!$D:$E,2,FALSE),"")</f>
        <v/>
      </c>
      <c r="H53" t="str">
        <f>_xlfn.IFNA(VLOOKUP($A53&amp;H$1,主线配置!$D:$E,2,FALSE),"")</f>
        <v/>
      </c>
      <c r="I53" t="str">
        <f>_xlfn.IFNA(VLOOKUP($A53&amp;I$1,主线配置!$D:$E,2,FALSE),"")</f>
        <v/>
      </c>
      <c r="J53" t="str">
        <f>_xlfn.IFNA(VLOOKUP($A53&amp;J$1,主线配置!$D:$E,2,FALSE),"")</f>
        <v/>
      </c>
      <c r="K53" t="str">
        <f>_xlfn.IFNA(VLOOKUP($A53&amp;K$1,主线配置!$D:$E,2,FALSE),"")</f>
        <v/>
      </c>
      <c r="L53" t="str">
        <f>_xlfn.IFNA(VLOOKUP($A53&amp;L$1,主线配置!$D:$E,2,FALSE),"")</f>
        <v/>
      </c>
      <c r="M53" t="str">
        <f>_xlfn.IFNA(VLOOKUP($A53&amp;M$1,主线配置!$D:$E,2,FALSE),"")</f>
        <v/>
      </c>
      <c r="N53" t="str">
        <f>_xlfn.IFNA(VLOOKUP($A53&amp;N$1,主线配置!$D:$E,2,FALSE),"")</f>
        <v/>
      </c>
      <c r="O53" t="str">
        <f>_xlfn.IFNA(VLOOKUP($A53&amp;O$1,主线配置!$D:$E,2,FALSE),"")</f>
        <v>3000092:50:1</v>
      </c>
      <c r="P53" t="str">
        <f>_xlfn.IFNA(VLOOKUP($A53&amp;P$1,主线配置!$D:$E,2,FALSE),"")</f>
        <v/>
      </c>
      <c r="Q53" t="str">
        <f>_xlfn.IFNA(VLOOKUP($A53&amp;Q$1,主线配置!$D:$E,2,FALSE),"")</f>
        <v/>
      </c>
      <c r="R53" t="str">
        <f>_xlfn.IFNA(VLOOKUP($A53&amp;R$1,主线配置!$D:$E,2,FALSE),"")</f>
        <v/>
      </c>
      <c r="S53" t="str">
        <f>_xlfn.IFNA(VLOOKUP($A53&amp;S$1,主线配置!$D:$E,2,FALSE),"")</f>
        <v/>
      </c>
      <c r="T53" t="str">
        <f>_xlfn.IFNA(VLOOKUP($A53&amp;T$1,主线配置!$D:$E,2,FALSE),"")</f>
        <v/>
      </c>
      <c r="U53" t="str">
        <f>_xlfn.IFNA(VLOOKUP($A53&amp;U$1,主线配置!$D:$E,2,FALSE),"")</f>
        <v/>
      </c>
    </row>
    <row r="54" spans="1:21" x14ac:dyDescent="0.15">
      <c r="A54">
        <f t="shared" si="0"/>
        <v>3000051</v>
      </c>
      <c r="B54" t="s">
        <v>497</v>
      </c>
      <c r="C54" s="9">
        <v>44</v>
      </c>
      <c r="D54" s="7" t="s">
        <v>498</v>
      </c>
      <c r="E54" s="7" t="s">
        <v>499</v>
      </c>
      <c r="F54" s="6">
        <f>VLOOKUP(A54,主线配置!A:C,2,FALSE)</f>
        <v>3000093</v>
      </c>
      <c r="G54" t="str">
        <f>_xlfn.IFNA(VLOOKUP($A54&amp;G$1,主线配置!$D:$E,2,FALSE),"")</f>
        <v/>
      </c>
      <c r="H54" t="str">
        <f>_xlfn.IFNA(VLOOKUP($A54&amp;H$1,主线配置!$D:$E,2,FALSE),"")</f>
        <v>3000093:51:1</v>
      </c>
      <c r="I54" t="str">
        <f>_xlfn.IFNA(VLOOKUP($A54&amp;I$1,主线配置!$D:$E,2,FALSE),"")</f>
        <v/>
      </c>
      <c r="J54" t="str">
        <f>_xlfn.IFNA(VLOOKUP($A54&amp;J$1,主线配置!$D:$E,2,FALSE),"")</f>
        <v/>
      </c>
      <c r="K54" t="str">
        <f>_xlfn.IFNA(VLOOKUP($A54&amp;K$1,主线配置!$D:$E,2,FALSE),"")</f>
        <v/>
      </c>
      <c r="L54" t="str">
        <f>_xlfn.IFNA(VLOOKUP($A54&amp;L$1,主线配置!$D:$E,2,FALSE),"")</f>
        <v/>
      </c>
      <c r="M54" t="str">
        <f>_xlfn.IFNA(VLOOKUP($A54&amp;M$1,主线配置!$D:$E,2,FALSE),"")</f>
        <v/>
      </c>
      <c r="N54" t="str">
        <f>_xlfn.IFNA(VLOOKUP($A54&amp;N$1,主线配置!$D:$E,2,FALSE),"")</f>
        <v/>
      </c>
      <c r="O54" t="str">
        <f>_xlfn.IFNA(VLOOKUP($A54&amp;O$1,主线配置!$D:$E,2,FALSE),"")</f>
        <v/>
      </c>
      <c r="P54" t="str">
        <f>_xlfn.IFNA(VLOOKUP($A54&amp;P$1,主线配置!$D:$E,2,FALSE),"")</f>
        <v/>
      </c>
      <c r="Q54" t="str">
        <f>_xlfn.IFNA(VLOOKUP($A54&amp;Q$1,主线配置!$D:$E,2,FALSE),"")</f>
        <v/>
      </c>
      <c r="R54" t="str">
        <f>_xlfn.IFNA(VLOOKUP($A54&amp;R$1,主线配置!$D:$E,2,FALSE),"")</f>
        <v/>
      </c>
      <c r="S54" t="str">
        <f>_xlfn.IFNA(VLOOKUP($A54&amp;S$1,主线配置!$D:$E,2,FALSE),"")</f>
        <v/>
      </c>
      <c r="T54" t="str">
        <f>_xlfn.IFNA(VLOOKUP($A54&amp;T$1,主线配置!$D:$E,2,FALSE),"")</f>
        <v/>
      </c>
      <c r="U54" t="str">
        <f>_xlfn.IFNA(VLOOKUP($A54&amp;U$1,主线配置!$D:$E,2,FALSE),"")</f>
        <v/>
      </c>
    </row>
    <row r="55" spans="1:21" x14ac:dyDescent="0.15">
      <c r="A55">
        <f t="shared" si="0"/>
        <v>3000052</v>
      </c>
      <c r="B55" t="s">
        <v>500</v>
      </c>
      <c r="C55" s="9">
        <v>45</v>
      </c>
      <c r="D55" s="7" t="s">
        <v>501</v>
      </c>
      <c r="E55" s="7" t="s">
        <v>502</v>
      </c>
      <c r="F55" s="6">
        <f>VLOOKUP(A55,主线配置!A:C,2,FALSE)</f>
        <v>3000095</v>
      </c>
      <c r="G55" t="str">
        <f>_xlfn.IFNA(VLOOKUP($A55&amp;G$1,主线配置!$D:$E,2,FALSE),"")</f>
        <v/>
      </c>
      <c r="H55" t="str">
        <f>_xlfn.IFNA(VLOOKUP($A55&amp;H$1,主线配置!$D:$E,2,FALSE),"")</f>
        <v/>
      </c>
      <c r="I55" t="str">
        <f>_xlfn.IFNA(VLOOKUP($A55&amp;I$1,主线配置!$D:$E,2,FALSE),"")</f>
        <v/>
      </c>
      <c r="J55" t="str">
        <f>_xlfn.IFNA(VLOOKUP($A55&amp;J$1,主线配置!$D:$E,2,FALSE),"")</f>
        <v/>
      </c>
      <c r="K55" t="str">
        <f>_xlfn.IFNA(VLOOKUP($A55&amp;K$1,主线配置!$D:$E,2,FALSE),"")</f>
        <v/>
      </c>
      <c r="L55" t="str">
        <f>_xlfn.IFNA(VLOOKUP($A55&amp;L$1,主线配置!$D:$E,2,FALSE),"")</f>
        <v/>
      </c>
      <c r="M55" t="str">
        <f>_xlfn.IFNA(VLOOKUP($A55&amp;M$1,主线配置!$D:$E,2,FALSE),"")</f>
        <v/>
      </c>
      <c r="N55" t="str">
        <f>_xlfn.IFNA(VLOOKUP($A55&amp;N$1,主线配置!$D:$E,2,FALSE),"")</f>
        <v/>
      </c>
      <c r="O55" t="str">
        <f>_xlfn.IFNA(VLOOKUP($A55&amp;O$1,主线配置!$D:$E,2,FALSE),"")</f>
        <v>3000094:52:1</v>
      </c>
      <c r="P55" t="str">
        <f>_xlfn.IFNA(VLOOKUP($A55&amp;P$1,主线配置!$D:$E,2,FALSE),"")</f>
        <v/>
      </c>
      <c r="Q55" t="str">
        <f>_xlfn.IFNA(VLOOKUP($A55&amp;Q$1,主线配置!$D:$E,2,FALSE),"")</f>
        <v/>
      </c>
      <c r="R55" t="str">
        <f>_xlfn.IFNA(VLOOKUP($A55&amp;R$1,主线配置!$D:$E,2,FALSE),"")</f>
        <v/>
      </c>
      <c r="S55" t="str">
        <f>_xlfn.IFNA(VLOOKUP($A55&amp;S$1,主线配置!$D:$E,2,FALSE),"")</f>
        <v/>
      </c>
      <c r="T55" t="str">
        <f>_xlfn.IFNA(VLOOKUP($A55&amp;T$1,主线配置!$D:$E,2,FALSE),"")</f>
        <v/>
      </c>
      <c r="U55" t="str">
        <f>_xlfn.IFNA(VLOOKUP($A55&amp;U$1,主线配置!$D:$E,2,FALSE),"")</f>
        <v/>
      </c>
    </row>
    <row r="56" spans="1:21" x14ac:dyDescent="0.15">
      <c r="A56">
        <f t="shared" si="0"/>
        <v>3000053</v>
      </c>
      <c r="B56" t="s">
        <v>503</v>
      </c>
      <c r="C56" s="9">
        <v>46</v>
      </c>
      <c r="D56" s="7" t="s">
        <v>504</v>
      </c>
      <c r="E56" s="7" t="s">
        <v>505</v>
      </c>
      <c r="F56" s="6">
        <f>VLOOKUP(A56,主线配置!A:C,2,FALSE)</f>
        <v>3000095</v>
      </c>
      <c r="G56" t="str">
        <f>_xlfn.IFNA(VLOOKUP($A56&amp;G$1,主线配置!$D:$E,2,FALSE),"")</f>
        <v/>
      </c>
      <c r="H56" t="str">
        <f>_xlfn.IFNA(VLOOKUP($A56&amp;H$1,主线配置!$D:$E,2,FALSE),"")</f>
        <v>3000095:53:1</v>
      </c>
      <c r="I56" t="str">
        <f>_xlfn.IFNA(VLOOKUP($A56&amp;I$1,主线配置!$D:$E,2,FALSE),"")</f>
        <v/>
      </c>
      <c r="J56" t="str">
        <f>_xlfn.IFNA(VLOOKUP($A56&amp;J$1,主线配置!$D:$E,2,FALSE),"")</f>
        <v/>
      </c>
      <c r="K56" t="str">
        <f>_xlfn.IFNA(VLOOKUP($A56&amp;K$1,主线配置!$D:$E,2,FALSE),"")</f>
        <v/>
      </c>
      <c r="L56" t="str">
        <f>_xlfn.IFNA(VLOOKUP($A56&amp;L$1,主线配置!$D:$E,2,FALSE),"")</f>
        <v/>
      </c>
      <c r="M56" t="str">
        <f>_xlfn.IFNA(VLOOKUP($A56&amp;M$1,主线配置!$D:$E,2,FALSE),"")</f>
        <v/>
      </c>
      <c r="N56" t="str">
        <f>_xlfn.IFNA(VLOOKUP($A56&amp;N$1,主线配置!$D:$E,2,FALSE),"")</f>
        <v/>
      </c>
      <c r="O56" t="str">
        <f>_xlfn.IFNA(VLOOKUP($A56&amp;O$1,主线配置!$D:$E,2,FALSE),"")</f>
        <v/>
      </c>
      <c r="P56" t="str">
        <f>_xlfn.IFNA(VLOOKUP($A56&amp;P$1,主线配置!$D:$E,2,FALSE),"")</f>
        <v/>
      </c>
      <c r="Q56" t="str">
        <f>_xlfn.IFNA(VLOOKUP($A56&amp;Q$1,主线配置!$D:$E,2,FALSE),"")</f>
        <v/>
      </c>
      <c r="R56" t="str">
        <f>_xlfn.IFNA(VLOOKUP($A56&amp;R$1,主线配置!$D:$E,2,FALSE),"")</f>
        <v/>
      </c>
      <c r="S56" t="str">
        <f>_xlfn.IFNA(VLOOKUP($A56&amp;S$1,主线配置!$D:$E,2,FALSE),"")</f>
        <v/>
      </c>
      <c r="T56" t="str">
        <f>_xlfn.IFNA(VLOOKUP($A56&amp;T$1,主线配置!$D:$E,2,FALSE),"")</f>
        <v/>
      </c>
      <c r="U56" t="str">
        <f>_xlfn.IFNA(VLOOKUP($A56&amp;U$1,主线配置!$D:$E,2,FALSE),"")</f>
        <v/>
      </c>
    </row>
    <row r="57" spans="1:21" x14ac:dyDescent="0.15">
      <c r="A57">
        <f t="shared" si="0"/>
        <v>3000054</v>
      </c>
      <c r="B57" t="s">
        <v>506</v>
      </c>
      <c r="C57" s="9">
        <v>47</v>
      </c>
      <c r="D57" s="7" t="s">
        <v>507</v>
      </c>
      <c r="E57" s="7" t="s">
        <v>508</v>
      </c>
      <c r="F57" s="6">
        <f>VLOOKUP(A57,主线配置!A:C,2,FALSE)</f>
        <v>3000097</v>
      </c>
      <c r="G57" t="str">
        <f>_xlfn.IFNA(VLOOKUP($A57&amp;G$1,主线配置!$D:$E,2,FALSE),"")</f>
        <v/>
      </c>
      <c r="H57" t="str">
        <f>_xlfn.IFNA(VLOOKUP($A57&amp;H$1,主线配置!$D:$E,2,FALSE),"")</f>
        <v/>
      </c>
      <c r="I57" t="str">
        <f>_xlfn.IFNA(VLOOKUP($A57&amp;I$1,主线配置!$D:$E,2,FALSE),"")</f>
        <v/>
      </c>
      <c r="J57" t="str">
        <f>_xlfn.IFNA(VLOOKUP($A57&amp;J$1,主线配置!$D:$E,2,FALSE),"")</f>
        <v/>
      </c>
      <c r="K57" t="str">
        <f>_xlfn.IFNA(VLOOKUP($A57&amp;K$1,主线配置!$D:$E,2,FALSE),"")</f>
        <v/>
      </c>
      <c r="L57" t="str">
        <f>_xlfn.IFNA(VLOOKUP($A57&amp;L$1,主线配置!$D:$E,2,FALSE),"")</f>
        <v/>
      </c>
      <c r="M57" t="str">
        <f>_xlfn.IFNA(VLOOKUP($A57&amp;M$1,主线配置!$D:$E,2,FALSE),"")</f>
        <v/>
      </c>
      <c r="N57" t="str">
        <f>_xlfn.IFNA(VLOOKUP($A57&amp;N$1,主线配置!$D:$E,2,FALSE),"")</f>
        <v/>
      </c>
      <c r="O57" t="str">
        <f>_xlfn.IFNA(VLOOKUP($A57&amp;O$1,主线配置!$D:$E,2,FALSE),"")</f>
        <v>3000096:54:1</v>
      </c>
      <c r="P57" t="str">
        <f>_xlfn.IFNA(VLOOKUP($A57&amp;P$1,主线配置!$D:$E,2,FALSE),"")</f>
        <v/>
      </c>
      <c r="Q57" t="str">
        <f>_xlfn.IFNA(VLOOKUP($A57&amp;Q$1,主线配置!$D:$E,2,FALSE),"")</f>
        <v/>
      </c>
      <c r="R57" t="str">
        <f>_xlfn.IFNA(VLOOKUP($A57&amp;R$1,主线配置!$D:$E,2,FALSE),"")</f>
        <v/>
      </c>
      <c r="S57" t="str">
        <f>_xlfn.IFNA(VLOOKUP($A57&amp;S$1,主线配置!$D:$E,2,FALSE),"")</f>
        <v/>
      </c>
      <c r="T57" t="str">
        <f>_xlfn.IFNA(VLOOKUP($A57&amp;T$1,主线配置!$D:$E,2,FALSE),"")</f>
        <v/>
      </c>
      <c r="U57" t="str">
        <f>_xlfn.IFNA(VLOOKUP($A57&amp;U$1,主线配置!$D:$E,2,FALSE),"")</f>
        <v/>
      </c>
    </row>
    <row r="58" spans="1:21" x14ac:dyDescent="0.15">
      <c r="A58">
        <f t="shared" si="0"/>
        <v>3000055</v>
      </c>
      <c r="B58" t="s">
        <v>509</v>
      </c>
      <c r="C58" s="9">
        <v>48</v>
      </c>
      <c r="D58" s="7" t="s">
        <v>510</v>
      </c>
      <c r="E58" s="7" t="s">
        <v>511</v>
      </c>
      <c r="F58" s="6">
        <f>VLOOKUP(A58,主线配置!A:C,2,FALSE)</f>
        <v>3000097</v>
      </c>
      <c r="G58" t="str">
        <f>_xlfn.IFNA(VLOOKUP($A58&amp;G$1,主线配置!$D:$E,2,FALSE),"")</f>
        <v/>
      </c>
      <c r="H58" t="str">
        <f>_xlfn.IFNA(VLOOKUP($A58&amp;H$1,主线配置!$D:$E,2,FALSE),"")</f>
        <v>3000097:55:1</v>
      </c>
      <c r="I58" t="str">
        <f>_xlfn.IFNA(VLOOKUP($A58&amp;I$1,主线配置!$D:$E,2,FALSE),"")</f>
        <v/>
      </c>
      <c r="J58" t="str">
        <f>_xlfn.IFNA(VLOOKUP($A58&amp;J$1,主线配置!$D:$E,2,FALSE),"")</f>
        <v/>
      </c>
      <c r="K58" t="str">
        <f>_xlfn.IFNA(VLOOKUP($A58&amp;K$1,主线配置!$D:$E,2,FALSE),"")</f>
        <v/>
      </c>
      <c r="L58" t="str">
        <f>_xlfn.IFNA(VLOOKUP($A58&amp;L$1,主线配置!$D:$E,2,FALSE),"")</f>
        <v/>
      </c>
      <c r="M58" t="str">
        <f>_xlfn.IFNA(VLOOKUP($A58&amp;M$1,主线配置!$D:$E,2,FALSE),"")</f>
        <v/>
      </c>
      <c r="N58" t="str">
        <f>_xlfn.IFNA(VLOOKUP($A58&amp;N$1,主线配置!$D:$E,2,FALSE),"")</f>
        <v/>
      </c>
      <c r="O58" t="str">
        <f>_xlfn.IFNA(VLOOKUP($A58&amp;O$1,主线配置!$D:$E,2,FALSE),"")</f>
        <v/>
      </c>
      <c r="P58" t="str">
        <f>_xlfn.IFNA(VLOOKUP($A58&amp;P$1,主线配置!$D:$E,2,FALSE),"")</f>
        <v/>
      </c>
      <c r="Q58" t="str">
        <f>_xlfn.IFNA(VLOOKUP($A58&amp;Q$1,主线配置!$D:$E,2,FALSE),"")</f>
        <v/>
      </c>
      <c r="R58" t="str">
        <f>_xlfn.IFNA(VLOOKUP($A58&amp;R$1,主线配置!$D:$E,2,FALSE),"")</f>
        <v/>
      </c>
      <c r="S58" t="str">
        <f>_xlfn.IFNA(VLOOKUP($A58&amp;S$1,主线配置!$D:$E,2,FALSE),"")</f>
        <v/>
      </c>
      <c r="T58" t="str">
        <f>_xlfn.IFNA(VLOOKUP($A58&amp;T$1,主线配置!$D:$E,2,FALSE),"")</f>
        <v/>
      </c>
      <c r="U58" t="str">
        <f>_xlfn.IFNA(VLOOKUP($A58&amp;U$1,主线配置!$D:$E,2,FALSE),"")</f>
        <v/>
      </c>
    </row>
    <row r="59" spans="1:21" x14ac:dyDescent="0.15">
      <c r="A59">
        <f t="shared" si="0"/>
        <v>3000056</v>
      </c>
      <c r="B59" t="s">
        <v>512</v>
      </c>
      <c r="C59" s="9">
        <v>49</v>
      </c>
      <c r="D59" s="7" t="s">
        <v>513</v>
      </c>
      <c r="E59" s="7" t="s">
        <v>514</v>
      </c>
      <c r="F59" s="6">
        <f>VLOOKUP(A59,主线配置!A:C,2,FALSE)</f>
        <v>3000099</v>
      </c>
      <c r="G59" t="str">
        <f>_xlfn.IFNA(VLOOKUP($A59&amp;G$1,主线配置!$D:$E,2,FALSE),"")</f>
        <v/>
      </c>
      <c r="H59" t="str">
        <f>_xlfn.IFNA(VLOOKUP($A59&amp;H$1,主线配置!$D:$E,2,FALSE),"")</f>
        <v/>
      </c>
      <c r="I59" t="str">
        <f>_xlfn.IFNA(VLOOKUP($A59&amp;I$1,主线配置!$D:$E,2,FALSE),"")</f>
        <v/>
      </c>
      <c r="J59" t="str">
        <f>_xlfn.IFNA(VLOOKUP($A59&amp;J$1,主线配置!$D:$E,2,FALSE),"")</f>
        <v/>
      </c>
      <c r="K59" t="str">
        <f>_xlfn.IFNA(VLOOKUP($A59&amp;K$1,主线配置!$D:$E,2,FALSE),"")</f>
        <v/>
      </c>
      <c r="L59" t="str">
        <f>_xlfn.IFNA(VLOOKUP($A59&amp;L$1,主线配置!$D:$E,2,FALSE),"")</f>
        <v/>
      </c>
      <c r="M59" t="str">
        <f>_xlfn.IFNA(VLOOKUP($A59&amp;M$1,主线配置!$D:$E,2,FALSE),"")</f>
        <v/>
      </c>
      <c r="N59" t="str">
        <f>_xlfn.IFNA(VLOOKUP($A59&amp;N$1,主线配置!$D:$E,2,FALSE),"")</f>
        <v/>
      </c>
      <c r="O59" t="str">
        <f>_xlfn.IFNA(VLOOKUP($A59&amp;O$1,主线配置!$D:$E,2,FALSE),"")</f>
        <v>3000098:56:1</v>
      </c>
      <c r="P59" t="str">
        <f>_xlfn.IFNA(VLOOKUP($A59&amp;P$1,主线配置!$D:$E,2,FALSE),"")</f>
        <v/>
      </c>
      <c r="Q59" t="str">
        <f>_xlfn.IFNA(VLOOKUP($A59&amp;Q$1,主线配置!$D:$E,2,FALSE),"")</f>
        <v/>
      </c>
      <c r="R59" t="str">
        <f>_xlfn.IFNA(VLOOKUP($A59&amp;R$1,主线配置!$D:$E,2,FALSE),"")</f>
        <v/>
      </c>
      <c r="S59" t="str">
        <f>_xlfn.IFNA(VLOOKUP($A59&amp;S$1,主线配置!$D:$E,2,FALSE),"")</f>
        <v/>
      </c>
      <c r="T59" t="str">
        <f>_xlfn.IFNA(VLOOKUP($A59&amp;T$1,主线配置!$D:$E,2,FALSE),"")</f>
        <v/>
      </c>
      <c r="U59" t="str">
        <f>_xlfn.IFNA(VLOOKUP($A59&amp;U$1,主线配置!$D:$E,2,FALSE),"")</f>
        <v/>
      </c>
    </row>
    <row r="60" spans="1:21" x14ac:dyDescent="0.15">
      <c r="A60">
        <f t="shared" si="0"/>
        <v>3000057</v>
      </c>
      <c r="B60" t="s">
        <v>515</v>
      </c>
      <c r="C60" s="9">
        <v>50</v>
      </c>
      <c r="D60" s="7" t="s">
        <v>516</v>
      </c>
      <c r="E60" s="7" t="s">
        <v>517</v>
      </c>
      <c r="F60" s="6">
        <f>VLOOKUP(A60,主线配置!A:C,2,FALSE)</f>
        <v>3000099</v>
      </c>
      <c r="G60" t="str">
        <f>_xlfn.IFNA(VLOOKUP($A60&amp;G$1,主线配置!$D:$E,2,FALSE),"")</f>
        <v/>
      </c>
      <c r="H60" t="str">
        <f>_xlfn.IFNA(VLOOKUP($A60&amp;H$1,主线配置!$D:$E,2,FALSE),"")</f>
        <v>3000099:57:1</v>
      </c>
      <c r="I60" t="str">
        <f>_xlfn.IFNA(VLOOKUP($A60&amp;I$1,主线配置!$D:$E,2,FALSE),"")</f>
        <v/>
      </c>
      <c r="J60" t="str">
        <f>_xlfn.IFNA(VLOOKUP($A60&amp;J$1,主线配置!$D:$E,2,FALSE),"")</f>
        <v/>
      </c>
      <c r="K60" t="str">
        <f>_xlfn.IFNA(VLOOKUP($A60&amp;K$1,主线配置!$D:$E,2,FALSE),"")</f>
        <v/>
      </c>
      <c r="L60" t="str">
        <f>_xlfn.IFNA(VLOOKUP($A60&amp;L$1,主线配置!$D:$E,2,FALSE),"")</f>
        <v/>
      </c>
      <c r="M60" t="str">
        <f>_xlfn.IFNA(VLOOKUP($A60&amp;M$1,主线配置!$D:$E,2,FALSE),"")</f>
        <v/>
      </c>
      <c r="N60" t="str">
        <f>_xlfn.IFNA(VLOOKUP($A60&amp;N$1,主线配置!$D:$E,2,FALSE),"")</f>
        <v/>
      </c>
      <c r="O60" t="str">
        <f>_xlfn.IFNA(VLOOKUP($A60&amp;O$1,主线配置!$D:$E,2,FALSE),"")</f>
        <v/>
      </c>
      <c r="P60" t="str">
        <f>_xlfn.IFNA(VLOOKUP($A60&amp;P$1,主线配置!$D:$E,2,FALSE),"")</f>
        <v/>
      </c>
      <c r="Q60" t="str">
        <f>_xlfn.IFNA(VLOOKUP($A60&amp;Q$1,主线配置!$D:$E,2,FALSE),"")</f>
        <v/>
      </c>
      <c r="R60" t="str">
        <f>_xlfn.IFNA(VLOOKUP($A60&amp;R$1,主线配置!$D:$E,2,FALSE),"")</f>
        <v/>
      </c>
      <c r="S60" t="str">
        <f>_xlfn.IFNA(VLOOKUP($A60&amp;S$1,主线配置!$D:$E,2,FALSE),"")</f>
        <v/>
      </c>
      <c r="T60" t="str">
        <f>_xlfn.IFNA(VLOOKUP($A60&amp;T$1,主线配置!$D:$E,2,FALSE),"")</f>
        <v/>
      </c>
      <c r="U60" t="str">
        <f>_xlfn.IFNA(VLOOKUP($A60&amp;U$1,主线配置!$D:$E,2,FALSE),"")</f>
        <v/>
      </c>
    </row>
    <row r="61" spans="1:21" x14ac:dyDescent="0.15">
      <c r="A61">
        <f t="shared" si="0"/>
        <v>3000058</v>
      </c>
      <c r="B61" t="s">
        <v>518</v>
      </c>
      <c r="C61" s="9">
        <v>51</v>
      </c>
      <c r="D61" s="7" t="s">
        <v>519</v>
      </c>
      <c r="E61" s="7" t="s">
        <v>520</v>
      </c>
      <c r="F61" s="6">
        <f>VLOOKUP(A61,主线配置!A:C,2,FALSE)</f>
        <v>3000101</v>
      </c>
      <c r="G61" t="str">
        <f>_xlfn.IFNA(VLOOKUP($A61&amp;G$1,主线配置!$D:$E,2,FALSE),"")</f>
        <v/>
      </c>
      <c r="H61" t="str">
        <f>_xlfn.IFNA(VLOOKUP($A61&amp;H$1,主线配置!$D:$E,2,FALSE),"")</f>
        <v/>
      </c>
      <c r="I61" t="str">
        <f>_xlfn.IFNA(VLOOKUP($A61&amp;I$1,主线配置!$D:$E,2,FALSE),"")</f>
        <v/>
      </c>
      <c r="J61" t="str">
        <f>_xlfn.IFNA(VLOOKUP($A61&amp;J$1,主线配置!$D:$E,2,FALSE),"")</f>
        <v/>
      </c>
      <c r="K61" t="str">
        <f>_xlfn.IFNA(VLOOKUP($A61&amp;K$1,主线配置!$D:$E,2,FALSE),"")</f>
        <v/>
      </c>
      <c r="L61" t="str">
        <f>_xlfn.IFNA(VLOOKUP($A61&amp;L$1,主线配置!$D:$E,2,FALSE),"")</f>
        <v/>
      </c>
      <c r="M61" t="str">
        <f>_xlfn.IFNA(VLOOKUP($A61&amp;M$1,主线配置!$D:$E,2,FALSE),"")</f>
        <v/>
      </c>
      <c r="N61" t="str">
        <f>_xlfn.IFNA(VLOOKUP($A61&amp;N$1,主线配置!$D:$E,2,FALSE),"")</f>
        <v/>
      </c>
      <c r="O61" t="str">
        <f>_xlfn.IFNA(VLOOKUP($A61&amp;O$1,主线配置!$D:$E,2,FALSE),"")</f>
        <v>3000100:58:1</v>
      </c>
      <c r="P61" t="str">
        <f>_xlfn.IFNA(VLOOKUP($A61&amp;P$1,主线配置!$D:$E,2,FALSE),"")</f>
        <v/>
      </c>
      <c r="Q61" t="str">
        <f>_xlfn.IFNA(VLOOKUP($A61&amp;Q$1,主线配置!$D:$E,2,FALSE),"")</f>
        <v/>
      </c>
      <c r="R61" t="str">
        <f>_xlfn.IFNA(VLOOKUP($A61&amp;R$1,主线配置!$D:$E,2,FALSE),"")</f>
        <v/>
      </c>
      <c r="S61" t="str">
        <f>_xlfn.IFNA(VLOOKUP($A61&amp;S$1,主线配置!$D:$E,2,FALSE),"")</f>
        <v/>
      </c>
      <c r="T61" t="str">
        <f>_xlfn.IFNA(VLOOKUP($A61&amp;T$1,主线配置!$D:$E,2,FALSE),"")</f>
        <v/>
      </c>
      <c r="U61" t="str">
        <f>_xlfn.IFNA(VLOOKUP($A61&amp;U$1,主线配置!$D:$E,2,FALSE),"")</f>
        <v/>
      </c>
    </row>
    <row r="62" spans="1:21" x14ac:dyDescent="0.15">
      <c r="A62">
        <f t="shared" si="0"/>
        <v>3000059</v>
      </c>
      <c r="B62" t="s">
        <v>521</v>
      </c>
      <c r="C62" s="9">
        <v>52</v>
      </c>
      <c r="D62" s="7" t="s">
        <v>522</v>
      </c>
      <c r="E62" s="7" t="s">
        <v>523</v>
      </c>
      <c r="F62" s="6">
        <f>VLOOKUP(A62,主线配置!A:C,2,FALSE)</f>
        <v>3000101</v>
      </c>
      <c r="G62" t="str">
        <f>_xlfn.IFNA(VLOOKUP($A62&amp;G$1,主线配置!$D:$E,2,FALSE),"")</f>
        <v/>
      </c>
      <c r="H62" t="str">
        <f>_xlfn.IFNA(VLOOKUP($A62&amp;H$1,主线配置!$D:$E,2,FALSE),"")</f>
        <v>3000101:59:1</v>
      </c>
      <c r="I62" t="str">
        <f>_xlfn.IFNA(VLOOKUP($A62&amp;I$1,主线配置!$D:$E,2,FALSE),"")</f>
        <v/>
      </c>
      <c r="J62" t="str">
        <f>_xlfn.IFNA(VLOOKUP($A62&amp;J$1,主线配置!$D:$E,2,FALSE),"")</f>
        <v/>
      </c>
      <c r="K62" t="str">
        <f>_xlfn.IFNA(VLOOKUP($A62&amp;K$1,主线配置!$D:$E,2,FALSE),"")</f>
        <v/>
      </c>
      <c r="L62" t="str">
        <f>_xlfn.IFNA(VLOOKUP($A62&amp;L$1,主线配置!$D:$E,2,FALSE),"")</f>
        <v/>
      </c>
      <c r="M62" t="str">
        <f>_xlfn.IFNA(VLOOKUP($A62&amp;M$1,主线配置!$D:$E,2,FALSE),"")</f>
        <v/>
      </c>
      <c r="N62" t="str">
        <f>_xlfn.IFNA(VLOOKUP($A62&amp;N$1,主线配置!$D:$E,2,FALSE),"")</f>
        <v/>
      </c>
      <c r="O62" t="str">
        <f>_xlfn.IFNA(VLOOKUP($A62&amp;O$1,主线配置!$D:$E,2,FALSE),"")</f>
        <v/>
      </c>
      <c r="P62" t="str">
        <f>_xlfn.IFNA(VLOOKUP($A62&amp;P$1,主线配置!$D:$E,2,FALSE),"")</f>
        <v/>
      </c>
      <c r="Q62" t="str">
        <f>_xlfn.IFNA(VLOOKUP($A62&amp;Q$1,主线配置!$D:$E,2,FALSE),"")</f>
        <v/>
      </c>
      <c r="R62" t="str">
        <f>_xlfn.IFNA(VLOOKUP($A62&amp;R$1,主线配置!$D:$E,2,FALSE),"")</f>
        <v/>
      </c>
      <c r="S62" t="str">
        <f>_xlfn.IFNA(VLOOKUP($A62&amp;S$1,主线配置!$D:$E,2,FALSE),"")</f>
        <v/>
      </c>
      <c r="T62" t="str">
        <f>_xlfn.IFNA(VLOOKUP($A62&amp;T$1,主线配置!$D:$E,2,FALSE),"")</f>
        <v/>
      </c>
      <c r="U62" t="str">
        <f>_xlfn.IFNA(VLOOKUP($A62&amp;U$1,主线配置!$D:$E,2,FALSE),"")</f>
        <v/>
      </c>
    </row>
    <row r="63" spans="1:21" x14ac:dyDescent="0.15">
      <c r="A63">
        <f t="shared" si="0"/>
        <v>3000060</v>
      </c>
      <c r="B63" t="s">
        <v>524</v>
      </c>
      <c r="C63" s="9">
        <v>53</v>
      </c>
      <c r="D63" s="7" t="s">
        <v>525</v>
      </c>
      <c r="E63" s="7" t="s">
        <v>526</v>
      </c>
      <c r="F63" s="6">
        <f>VLOOKUP(A63,主线配置!A:C,2,FALSE)</f>
        <v>3000103</v>
      </c>
      <c r="G63" t="str">
        <f>_xlfn.IFNA(VLOOKUP($A63&amp;G$1,主线配置!$D:$E,2,FALSE),"")</f>
        <v/>
      </c>
      <c r="H63" t="str">
        <f>_xlfn.IFNA(VLOOKUP($A63&amp;H$1,主线配置!$D:$E,2,FALSE),"")</f>
        <v/>
      </c>
      <c r="I63" t="str">
        <f>_xlfn.IFNA(VLOOKUP($A63&amp;I$1,主线配置!$D:$E,2,FALSE),"")</f>
        <v/>
      </c>
      <c r="J63" t="str">
        <f>_xlfn.IFNA(VLOOKUP($A63&amp;J$1,主线配置!$D:$E,2,FALSE),"")</f>
        <v/>
      </c>
      <c r="K63" t="str">
        <f>_xlfn.IFNA(VLOOKUP($A63&amp;K$1,主线配置!$D:$E,2,FALSE),"")</f>
        <v/>
      </c>
      <c r="L63" t="str">
        <f>_xlfn.IFNA(VLOOKUP($A63&amp;L$1,主线配置!$D:$E,2,FALSE),"")</f>
        <v/>
      </c>
      <c r="M63" t="str">
        <f>_xlfn.IFNA(VLOOKUP($A63&amp;M$1,主线配置!$D:$E,2,FALSE),"")</f>
        <v/>
      </c>
      <c r="N63" t="str">
        <f>_xlfn.IFNA(VLOOKUP($A63&amp;N$1,主线配置!$D:$E,2,FALSE),"")</f>
        <v/>
      </c>
      <c r="O63" t="str">
        <f>_xlfn.IFNA(VLOOKUP($A63&amp;O$1,主线配置!$D:$E,2,FALSE),"")</f>
        <v>3000102:60:1</v>
      </c>
      <c r="P63" t="str">
        <f>_xlfn.IFNA(VLOOKUP($A63&amp;P$1,主线配置!$D:$E,2,FALSE),"")</f>
        <v/>
      </c>
      <c r="Q63" t="str">
        <f>_xlfn.IFNA(VLOOKUP($A63&amp;Q$1,主线配置!$D:$E,2,FALSE),"")</f>
        <v/>
      </c>
      <c r="R63" t="str">
        <f>_xlfn.IFNA(VLOOKUP($A63&amp;R$1,主线配置!$D:$E,2,FALSE),"")</f>
        <v/>
      </c>
      <c r="S63" t="str">
        <f>_xlfn.IFNA(VLOOKUP($A63&amp;S$1,主线配置!$D:$E,2,FALSE),"")</f>
        <v/>
      </c>
      <c r="T63" t="str">
        <f>_xlfn.IFNA(VLOOKUP($A63&amp;T$1,主线配置!$D:$E,2,FALSE),"")</f>
        <v/>
      </c>
      <c r="U63" t="str">
        <f>_xlfn.IFNA(VLOOKUP($A63&amp;U$1,主线配置!$D:$E,2,FALSE),"")</f>
        <v/>
      </c>
    </row>
    <row r="64" spans="1:21" x14ac:dyDescent="0.15">
      <c r="A64">
        <f t="shared" si="0"/>
        <v>3000061</v>
      </c>
      <c r="B64" t="s">
        <v>527</v>
      </c>
      <c r="C64" s="9">
        <v>54</v>
      </c>
      <c r="D64" s="7" t="s">
        <v>528</v>
      </c>
      <c r="E64" s="7" t="s">
        <v>529</v>
      </c>
      <c r="F64" s="6">
        <f>VLOOKUP(A64,主线配置!A:C,2,FALSE)</f>
        <v>3000103</v>
      </c>
      <c r="G64" t="str">
        <f>_xlfn.IFNA(VLOOKUP($A64&amp;G$1,主线配置!$D:$E,2,FALSE),"")</f>
        <v/>
      </c>
      <c r="H64" t="str">
        <f>_xlfn.IFNA(VLOOKUP($A64&amp;H$1,主线配置!$D:$E,2,FALSE),"")</f>
        <v>3000103:61:1</v>
      </c>
      <c r="I64" t="str">
        <f>_xlfn.IFNA(VLOOKUP($A64&amp;I$1,主线配置!$D:$E,2,FALSE),"")</f>
        <v/>
      </c>
      <c r="J64" t="str">
        <f>_xlfn.IFNA(VLOOKUP($A64&amp;J$1,主线配置!$D:$E,2,FALSE),"")</f>
        <v/>
      </c>
      <c r="K64" t="str">
        <f>_xlfn.IFNA(VLOOKUP($A64&amp;K$1,主线配置!$D:$E,2,FALSE),"")</f>
        <v/>
      </c>
      <c r="L64" t="str">
        <f>_xlfn.IFNA(VLOOKUP($A64&amp;L$1,主线配置!$D:$E,2,FALSE),"")</f>
        <v/>
      </c>
      <c r="M64" t="str">
        <f>_xlfn.IFNA(VLOOKUP($A64&amp;M$1,主线配置!$D:$E,2,FALSE),"")</f>
        <v/>
      </c>
      <c r="N64" t="str">
        <f>_xlfn.IFNA(VLOOKUP($A64&amp;N$1,主线配置!$D:$E,2,FALSE),"")</f>
        <v/>
      </c>
      <c r="O64" t="str">
        <f>_xlfn.IFNA(VLOOKUP($A64&amp;O$1,主线配置!$D:$E,2,FALSE),"")</f>
        <v/>
      </c>
      <c r="P64" t="str">
        <f>_xlfn.IFNA(VLOOKUP($A64&amp;P$1,主线配置!$D:$E,2,FALSE),"")</f>
        <v/>
      </c>
      <c r="Q64" t="str">
        <f>_xlfn.IFNA(VLOOKUP($A64&amp;Q$1,主线配置!$D:$E,2,FALSE),"")</f>
        <v/>
      </c>
      <c r="R64" t="str">
        <f>_xlfn.IFNA(VLOOKUP($A64&amp;R$1,主线配置!$D:$E,2,FALSE),"")</f>
        <v/>
      </c>
      <c r="S64" t="str">
        <f>_xlfn.IFNA(VLOOKUP($A64&amp;S$1,主线配置!$D:$E,2,FALSE),"")</f>
        <v/>
      </c>
      <c r="T64" t="str">
        <f>_xlfn.IFNA(VLOOKUP($A64&amp;T$1,主线配置!$D:$E,2,FALSE),"")</f>
        <v/>
      </c>
      <c r="U64" t="str">
        <f>_xlfn.IFNA(VLOOKUP($A64&amp;U$1,主线配置!$D:$E,2,FALSE),"")</f>
        <v/>
      </c>
    </row>
    <row r="65" spans="1:21" x14ac:dyDescent="0.15">
      <c r="A65">
        <f t="shared" si="0"/>
        <v>3000062</v>
      </c>
      <c r="B65" t="s">
        <v>530</v>
      </c>
      <c r="C65" s="9">
        <v>55</v>
      </c>
      <c r="D65" s="7" t="s">
        <v>531</v>
      </c>
      <c r="E65" s="7" t="s">
        <v>532</v>
      </c>
      <c r="F65" s="6">
        <f>VLOOKUP(A65,主线配置!A:C,2,FALSE)</f>
        <v>3000105</v>
      </c>
      <c r="G65" t="str">
        <f>_xlfn.IFNA(VLOOKUP($A65&amp;G$1,主线配置!$D:$E,2,FALSE),"")</f>
        <v/>
      </c>
      <c r="H65" t="str">
        <f>_xlfn.IFNA(VLOOKUP($A65&amp;H$1,主线配置!$D:$E,2,FALSE),"")</f>
        <v/>
      </c>
      <c r="I65" t="str">
        <f>_xlfn.IFNA(VLOOKUP($A65&amp;I$1,主线配置!$D:$E,2,FALSE),"")</f>
        <v/>
      </c>
      <c r="J65" t="str">
        <f>_xlfn.IFNA(VLOOKUP($A65&amp;J$1,主线配置!$D:$E,2,FALSE),"")</f>
        <v/>
      </c>
      <c r="K65" t="str">
        <f>_xlfn.IFNA(VLOOKUP($A65&amp;K$1,主线配置!$D:$E,2,FALSE),"")</f>
        <v/>
      </c>
      <c r="L65" t="str">
        <f>_xlfn.IFNA(VLOOKUP($A65&amp;L$1,主线配置!$D:$E,2,FALSE),"")</f>
        <v/>
      </c>
      <c r="M65" t="str">
        <f>_xlfn.IFNA(VLOOKUP($A65&amp;M$1,主线配置!$D:$E,2,FALSE),"")</f>
        <v/>
      </c>
      <c r="N65" t="str">
        <f>_xlfn.IFNA(VLOOKUP($A65&amp;N$1,主线配置!$D:$E,2,FALSE),"")</f>
        <v/>
      </c>
      <c r="O65" t="str">
        <f>_xlfn.IFNA(VLOOKUP($A65&amp;O$1,主线配置!$D:$E,2,FALSE),"")</f>
        <v>3000104:62:1</v>
      </c>
      <c r="P65" t="str">
        <f>_xlfn.IFNA(VLOOKUP($A65&amp;P$1,主线配置!$D:$E,2,FALSE),"")</f>
        <v/>
      </c>
      <c r="Q65" t="str">
        <f>_xlfn.IFNA(VLOOKUP($A65&amp;Q$1,主线配置!$D:$E,2,FALSE),"")</f>
        <v/>
      </c>
      <c r="R65" t="str">
        <f>_xlfn.IFNA(VLOOKUP($A65&amp;R$1,主线配置!$D:$E,2,FALSE),"")</f>
        <v/>
      </c>
      <c r="S65" t="str">
        <f>_xlfn.IFNA(VLOOKUP($A65&amp;S$1,主线配置!$D:$E,2,FALSE),"")</f>
        <v/>
      </c>
      <c r="T65" t="str">
        <f>_xlfn.IFNA(VLOOKUP($A65&amp;T$1,主线配置!$D:$E,2,FALSE),"")</f>
        <v/>
      </c>
      <c r="U65" t="str">
        <f>_xlfn.IFNA(VLOOKUP($A65&amp;U$1,主线配置!$D:$E,2,FALSE),"")</f>
        <v/>
      </c>
    </row>
    <row r="66" spans="1:21" x14ac:dyDescent="0.15">
      <c r="A66">
        <f t="shared" si="0"/>
        <v>3000063</v>
      </c>
      <c r="B66" t="s">
        <v>533</v>
      </c>
      <c r="C66" s="9">
        <v>56</v>
      </c>
      <c r="D66" s="7" t="s">
        <v>534</v>
      </c>
      <c r="E66" s="7" t="s">
        <v>535</v>
      </c>
      <c r="F66" s="6">
        <f>VLOOKUP(A66,主线配置!A:C,2,FALSE)</f>
        <v>3000105</v>
      </c>
      <c r="G66" t="str">
        <f>_xlfn.IFNA(VLOOKUP($A66&amp;G$1,主线配置!$D:$E,2,FALSE),"")</f>
        <v/>
      </c>
      <c r="H66" t="str">
        <f>_xlfn.IFNA(VLOOKUP($A66&amp;H$1,主线配置!$D:$E,2,FALSE),"")</f>
        <v>3000105:63:1</v>
      </c>
      <c r="I66" t="str">
        <f>_xlfn.IFNA(VLOOKUP($A66&amp;I$1,主线配置!$D:$E,2,FALSE),"")</f>
        <v/>
      </c>
      <c r="J66" t="str">
        <f>_xlfn.IFNA(VLOOKUP($A66&amp;J$1,主线配置!$D:$E,2,FALSE),"")</f>
        <v/>
      </c>
      <c r="K66" t="str">
        <f>_xlfn.IFNA(VLOOKUP($A66&amp;K$1,主线配置!$D:$E,2,FALSE),"")</f>
        <v/>
      </c>
      <c r="L66" t="str">
        <f>_xlfn.IFNA(VLOOKUP($A66&amp;L$1,主线配置!$D:$E,2,FALSE),"")</f>
        <v/>
      </c>
      <c r="M66" t="str">
        <f>_xlfn.IFNA(VLOOKUP($A66&amp;M$1,主线配置!$D:$E,2,FALSE),"")</f>
        <v/>
      </c>
      <c r="N66" t="str">
        <f>_xlfn.IFNA(VLOOKUP($A66&amp;N$1,主线配置!$D:$E,2,FALSE),"")</f>
        <v/>
      </c>
      <c r="O66" t="str">
        <f>_xlfn.IFNA(VLOOKUP($A66&amp;O$1,主线配置!$D:$E,2,FALSE),"")</f>
        <v/>
      </c>
      <c r="P66" t="str">
        <f>_xlfn.IFNA(VLOOKUP($A66&amp;P$1,主线配置!$D:$E,2,FALSE),"")</f>
        <v/>
      </c>
      <c r="Q66" t="str">
        <f>_xlfn.IFNA(VLOOKUP($A66&amp;Q$1,主线配置!$D:$E,2,FALSE),"")</f>
        <v/>
      </c>
      <c r="R66" t="str">
        <f>_xlfn.IFNA(VLOOKUP($A66&amp;R$1,主线配置!$D:$E,2,FALSE),"")</f>
        <v/>
      </c>
      <c r="S66" t="str">
        <f>_xlfn.IFNA(VLOOKUP($A66&amp;S$1,主线配置!$D:$E,2,FALSE),"")</f>
        <v/>
      </c>
      <c r="T66" t="str">
        <f>_xlfn.IFNA(VLOOKUP($A66&amp;T$1,主线配置!$D:$E,2,FALSE),"")</f>
        <v/>
      </c>
      <c r="U66" t="str">
        <f>_xlfn.IFNA(VLOOKUP($A66&amp;U$1,主线配置!$D:$E,2,FALSE),"")</f>
        <v/>
      </c>
    </row>
    <row r="67" spans="1:21" x14ac:dyDescent="0.15">
      <c r="A67">
        <f t="shared" si="0"/>
        <v>3000064</v>
      </c>
      <c r="B67" t="s">
        <v>536</v>
      </c>
      <c r="C67" s="9">
        <v>57</v>
      </c>
      <c r="D67" s="7" t="s">
        <v>537</v>
      </c>
      <c r="E67" s="7" t="s">
        <v>538</v>
      </c>
      <c r="F67" s="6">
        <f>VLOOKUP(A67,主线配置!A:C,2,FALSE)</f>
        <v>3000107</v>
      </c>
      <c r="G67" t="str">
        <f>_xlfn.IFNA(VLOOKUP($A67&amp;G$1,主线配置!$D:$E,2,FALSE),"")</f>
        <v/>
      </c>
      <c r="H67" t="str">
        <f>_xlfn.IFNA(VLOOKUP($A67&amp;H$1,主线配置!$D:$E,2,FALSE),"")</f>
        <v/>
      </c>
      <c r="I67" t="str">
        <f>_xlfn.IFNA(VLOOKUP($A67&amp;I$1,主线配置!$D:$E,2,FALSE),"")</f>
        <v/>
      </c>
      <c r="J67" t="str">
        <f>_xlfn.IFNA(VLOOKUP($A67&amp;J$1,主线配置!$D:$E,2,FALSE),"")</f>
        <v/>
      </c>
      <c r="K67" t="str">
        <f>_xlfn.IFNA(VLOOKUP($A67&amp;K$1,主线配置!$D:$E,2,FALSE),"")</f>
        <v/>
      </c>
      <c r="L67" t="str">
        <f>_xlfn.IFNA(VLOOKUP($A67&amp;L$1,主线配置!$D:$E,2,FALSE),"")</f>
        <v/>
      </c>
      <c r="M67" t="str">
        <f>_xlfn.IFNA(VLOOKUP($A67&amp;M$1,主线配置!$D:$E,2,FALSE),"")</f>
        <v/>
      </c>
      <c r="N67" t="str">
        <f>_xlfn.IFNA(VLOOKUP($A67&amp;N$1,主线配置!$D:$E,2,FALSE),"")</f>
        <v/>
      </c>
      <c r="O67" t="str">
        <f>_xlfn.IFNA(VLOOKUP($A67&amp;O$1,主线配置!$D:$E,2,FALSE),"")</f>
        <v>3000106:64:1</v>
      </c>
      <c r="P67" t="str">
        <f>_xlfn.IFNA(VLOOKUP($A67&amp;P$1,主线配置!$D:$E,2,FALSE),"")</f>
        <v/>
      </c>
      <c r="Q67" t="str">
        <f>_xlfn.IFNA(VLOOKUP($A67&amp;Q$1,主线配置!$D:$E,2,FALSE),"")</f>
        <v/>
      </c>
      <c r="R67" t="str">
        <f>_xlfn.IFNA(VLOOKUP($A67&amp;R$1,主线配置!$D:$E,2,FALSE),"")</f>
        <v/>
      </c>
      <c r="S67" t="str">
        <f>_xlfn.IFNA(VLOOKUP($A67&amp;S$1,主线配置!$D:$E,2,FALSE),"")</f>
        <v/>
      </c>
      <c r="T67" t="str">
        <f>_xlfn.IFNA(VLOOKUP($A67&amp;T$1,主线配置!$D:$E,2,FALSE),"")</f>
        <v/>
      </c>
      <c r="U67" t="str">
        <f>_xlfn.IFNA(VLOOKUP($A67&amp;U$1,主线配置!$D:$E,2,FALSE),"")</f>
        <v/>
      </c>
    </row>
    <row r="68" spans="1:21" x14ac:dyDescent="0.15">
      <c r="A68">
        <f t="shared" si="0"/>
        <v>3000065</v>
      </c>
      <c r="B68" t="s">
        <v>539</v>
      </c>
      <c r="C68" s="9">
        <v>58</v>
      </c>
      <c r="D68" s="7" t="s">
        <v>540</v>
      </c>
      <c r="E68" s="7" t="s">
        <v>541</v>
      </c>
      <c r="F68" s="6">
        <f>VLOOKUP(A68,主线配置!A:C,2,FALSE)</f>
        <v>3000107</v>
      </c>
      <c r="G68" t="str">
        <f>_xlfn.IFNA(VLOOKUP($A68&amp;G$1,主线配置!$D:$E,2,FALSE),"")</f>
        <v/>
      </c>
      <c r="H68" t="str">
        <f>_xlfn.IFNA(VLOOKUP($A68&amp;H$1,主线配置!$D:$E,2,FALSE),"")</f>
        <v>3000107:65:1</v>
      </c>
      <c r="I68" t="str">
        <f>_xlfn.IFNA(VLOOKUP($A68&amp;I$1,主线配置!$D:$E,2,FALSE),"")</f>
        <v/>
      </c>
      <c r="J68" t="str">
        <f>_xlfn.IFNA(VLOOKUP($A68&amp;J$1,主线配置!$D:$E,2,FALSE),"")</f>
        <v/>
      </c>
      <c r="K68" t="str">
        <f>_xlfn.IFNA(VLOOKUP($A68&amp;K$1,主线配置!$D:$E,2,FALSE),"")</f>
        <v/>
      </c>
      <c r="L68" t="str">
        <f>_xlfn.IFNA(VLOOKUP($A68&amp;L$1,主线配置!$D:$E,2,FALSE),"")</f>
        <v/>
      </c>
      <c r="M68" t="str">
        <f>_xlfn.IFNA(VLOOKUP($A68&amp;M$1,主线配置!$D:$E,2,FALSE),"")</f>
        <v/>
      </c>
      <c r="N68" t="str">
        <f>_xlfn.IFNA(VLOOKUP($A68&amp;N$1,主线配置!$D:$E,2,FALSE),"")</f>
        <v/>
      </c>
      <c r="O68" t="str">
        <f>_xlfn.IFNA(VLOOKUP($A68&amp;O$1,主线配置!$D:$E,2,FALSE),"")</f>
        <v/>
      </c>
      <c r="P68" t="str">
        <f>_xlfn.IFNA(VLOOKUP($A68&amp;P$1,主线配置!$D:$E,2,FALSE),"")</f>
        <v/>
      </c>
      <c r="Q68" t="str">
        <f>_xlfn.IFNA(VLOOKUP($A68&amp;Q$1,主线配置!$D:$E,2,FALSE),"")</f>
        <v/>
      </c>
      <c r="R68" t="str">
        <f>_xlfn.IFNA(VLOOKUP($A68&amp;R$1,主线配置!$D:$E,2,FALSE),"")</f>
        <v/>
      </c>
      <c r="S68" t="str">
        <f>_xlfn.IFNA(VLOOKUP($A68&amp;S$1,主线配置!$D:$E,2,FALSE),"")</f>
        <v/>
      </c>
      <c r="T68" t="str">
        <f>_xlfn.IFNA(VLOOKUP($A68&amp;T$1,主线配置!$D:$E,2,FALSE),"")</f>
        <v/>
      </c>
      <c r="U68" t="str">
        <f>_xlfn.IFNA(VLOOKUP($A68&amp;U$1,主线配置!$D:$E,2,FALSE),"")</f>
        <v/>
      </c>
    </row>
    <row r="69" spans="1:21" x14ac:dyDescent="0.15">
      <c r="A69">
        <f t="shared" si="0"/>
        <v>3000066</v>
      </c>
      <c r="B69" t="s">
        <v>542</v>
      </c>
      <c r="C69" s="9">
        <v>59</v>
      </c>
      <c r="D69" s="7" t="s">
        <v>543</v>
      </c>
      <c r="E69" s="7" t="s">
        <v>544</v>
      </c>
      <c r="F69" s="6">
        <f>VLOOKUP(A69,主线配置!A:C,2,FALSE)</f>
        <v>3000109</v>
      </c>
      <c r="G69" t="str">
        <f>_xlfn.IFNA(VLOOKUP($A69&amp;G$1,主线配置!$D:$E,2,FALSE),"")</f>
        <v/>
      </c>
      <c r="H69" t="str">
        <f>_xlfn.IFNA(VLOOKUP($A69&amp;H$1,主线配置!$D:$E,2,FALSE),"")</f>
        <v/>
      </c>
      <c r="I69" t="str">
        <f>_xlfn.IFNA(VLOOKUP($A69&amp;I$1,主线配置!$D:$E,2,FALSE),"")</f>
        <v/>
      </c>
      <c r="J69" t="str">
        <f>_xlfn.IFNA(VLOOKUP($A69&amp;J$1,主线配置!$D:$E,2,FALSE),"")</f>
        <v/>
      </c>
      <c r="K69" t="str">
        <f>_xlfn.IFNA(VLOOKUP($A69&amp;K$1,主线配置!$D:$E,2,FALSE),"")</f>
        <v/>
      </c>
      <c r="L69" t="str">
        <f>_xlfn.IFNA(VLOOKUP($A69&amp;L$1,主线配置!$D:$E,2,FALSE),"")</f>
        <v/>
      </c>
      <c r="M69" t="str">
        <f>_xlfn.IFNA(VLOOKUP($A69&amp;M$1,主线配置!$D:$E,2,FALSE),"")</f>
        <v/>
      </c>
      <c r="N69" t="str">
        <f>_xlfn.IFNA(VLOOKUP($A69&amp;N$1,主线配置!$D:$E,2,FALSE),"")</f>
        <v/>
      </c>
      <c r="O69" t="str">
        <f>_xlfn.IFNA(VLOOKUP($A69&amp;O$1,主线配置!$D:$E,2,FALSE),"")</f>
        <v>3000108:66:1</v>
      </c>
      <c r="P69" t="str">
        <f>_xlfn.IFNA(VLOOKUP($A69&amp;P$1,主线配置!$D:$E,2,FALSE),"")</f>
        <v/>
      </c>
      <c r="Q69" t="str">
        <f>_xlfn.IFNA(VLOOKUP($A69&amp;Q$1,主线配置!$D:$E,2,FALSE),"")</f>
        <v/>
      </c>
      <c r="R69" t="str">
        <f>_xlfn.IFNA(VLOOKUP($A69&amp;R$1,主线配置!$D:$E,2,FALSE),"")</f>
        <v/>
      </c>
      <c r="S69" t="str">
        <f>_xlfn.IFNA(VLOOKUP($A69&amp;S$1,主线配置!$D:$E,2,FALSE),"")</f>
        <v/>
      </c>
      <c r="T69" t="str">
        <f>_xlfn.IFNA(VLOOKUP($A69&amp;T$1,主线配置!$D:$E,2,FALSE),"")</f>
        <v/>
      </c>
      <c r="U69" t="str">
        <f>_xlfn.IFNA(VLOOKUP($A69&amp;U$1,主线配置!$D:$E,2,FALSE),"")</f>
        <v/>
      </c>
    </row>
    <row r="70" spans="1:21" x14ac:dyDescent="0.15">
      <c r="A70">
        <f t="shared" ref="A70:A103" si="1">A69+1</f>
        <v>3000067</v>
      </c>
      <c r="B70" t="s">
        <v>545</v>
      </c>
      <c r="C70" s="9">
        <v>60</v>
      </c>
      <c r="D70" s="7" t="s">
        <v>546</v>
      </c>
      <c r="E70" s="7" t="s">
        <v>547</v>
      </c>
      <c r="F70" s="6">
        <f>VLOOKUP(A70,主线配置!A:C,2,FALSE)</f>
        <v>3000109</v>
      </c>
      <c r="G70" t="str">
        <f>_xlfn.IFNA(VLOOKUP($A70&amp;G$1,主线配置!$D:$E,2,FALSE),"")</f>
        <v/>
      </c>
      <c r="H70" t="str">
        <f>_xlfn.IFNA(VLOOKUP($A70&amp;H$1,主线配置!$D:$E,2,FALSE),"")</f>
        <v>3000109:67:1</v>
      </c>
      <c r="I70" t="str">
        <f>_xlfn.IFNA(VLOOKUP($A70&amp;I$1,主线配置!$D:$E,2,FALSE),"")</f>
        <v/>
      </c>
      <c r="J70" t="str">
        <f>_xlfn.IFNA(VLOOKUP($A70&amp;J$1,主线配置!$D:$E,2,FALSE),"")</f>
        <v/>
      </c>
      <c r="K70" t="str">
        <f>_xlfn.IFNA(VLOOKUP($A70&amp;K$1,主线配置!$D:$E,2,FALSE),"")</f>
        <v/>
      </c>
      <c r="L70" t="str">
        <f>_xlfn.IFNA(VLOOKUP($A70&amp;L$1,主线配置!$D:$E,2,FALSE),"")</f>
        <v/>
      </c>
      <c r="M70" t="str">
        <f>_xlfn.IFNA(VLOOKUP($A70&amp;M$1,主线配置!$D:$E,2,FALSE),"")</f>
        <v/>
      </c>
      <c r="N70" t="str">
        <f>_xlfn.IFNA(VLOOKUP($A70&amp;N$1,主线配置!$D:$E,2,FALSE),"")</f>
        <v/>
      </c>
      <c r="O70" t="str">
        <f>_xlfn.IFNA(VLOOKUP($A70&amp;O$1,主线配置!$D:$E,2,FALSE),"")</f>
        <v/>
      </c>
      <c r="P70" t="str">
        <f>_xlfn.IFNA(VLOOKUP($A70&amp;P$1,主线配置!$D:$E,2,FALSE),"")</f>
        <v/>
      </c>
      <c r="Q70" t="str">
        <f>_xlfn.IFNA(VLOOKUP($A70&amp;Q$1,主线配置!$D:$E,2,FALSE),"")</f>
        <v/>
      </c>
      <c r="R70" t="str">
        <f>_xlfn.IFNA(VLOOKUP($A70&amp;R$1,主线配置!$D:$E,2,FALSE),"")</f>
        <v/>
      </c>
      <c r="S70" t="str">
        <f>_xlfn.IFNA(VLOOKUP($A70&amp;S$1,主线配置!$D:$E,2,FALSE),"")</f>
        <v/>
      </c>
      <c r="T70" t="str">
        <f>_xlfn.IFNA(VLOOKUP($A70&amp;T$1,主线配置!$D:$E,2,FALSE),"")</f>
        <v/>
      </c>
      <c r="U70" t="str">
        <f>_xlfn.IFNA(VLOOKUP($A70&amp;U$1,主线配置!$D:$E,2,FALSE),"")</f>
        <v/>
      </c>
    </row>
    <row r="71" spans="1:21" x14ac:dyDescent="0.15">
      <c r="A71">
        <f t="shared" si="1"/>
        <v>3000068</v>
      </c>
      <c r="B71" t="s">
        <v>548</v>
      </c>
      <c r="C71" s="9">
        <v>61</v>
      </c>
      <c r="D71" s="7" t="s">
        <v>549</v>
      </c>
      <c r="E71" s="7" t="s">
        <v>550</v>
      </c>
      <c r="F71" s="6">
        <f>VLOOKUP(A71,主线配置!A:C,2,FALSE)</f>
        <v>3000111</v>
      </c>
      <c r="G71" t="str">
        <f>_xlfn.IFNA(VLOOKUP($A71&amp;G$1,主线配置!$D:$E,2,FALSE),"")</f>
        <v/>
      </c>
      <c r="H71" t="str">
        <f>_xlfn.IFNA(VLOOKUP($A71&amp;H$1,主线配置!$D:$E,2,FALSE),"")</f>
        <v/>
      </c>
      <c r="I71" t="str">
        <f>_xlfn.IFNA(VLOOKUP($A71&amp;I$1,主线配置!$D:$E,2,FALSE),"")</f>
        <v/>
      </c>
      <c r="J71" t="str">
        <f>_xlfn.IFNA(VLOOKUP($A71&amp;J$1,主线配置!$D:$E,2,FALSE),"")</f>
        <v/>
      </c>
      <c r="K71" t="str">
        <f>_xlfn.IFNA(VLOOKUP($A71&amp;K$1,主线配置!$D:$E,2,FALSE),"")</f>
        <v/>
      </c>
      <c r="L71" t="str">
        <f>_xlfn.IFNA(VLOOKUP($A71&amp;L$1,主线配置!$D:$E,2,FALSE),"")</f>
        <v/>
      </c>
      <c r="M71" t="str">
        <f>_xlfn.IFNA(VLOOKUP($A71&amp;M$1,主线配置!$D:$E,2,FALSE),"")</f>
        <v/>
      </c>
      <c r="N71" t="str">
        <f>_xlfn.IFNA(VLOOKUP($A71&amp;N$1,主线配置!$D:$E,2,FALSE),"")</f>
        <v/>
      </c>
      <c r="O71" t="str">
        <f>_xlfn.IFNA(VLOOKUP($A71&amp;O$1,主线配置!$D:$E,2,FALSE),"")</f>
        <v>3000110:68:1</v>
      </c>
      <c r="P71" t="str">
        <f>_xlfn.IFNA(VLOOKUP($A71&amp;P$1,主线配置!$D:$E,2,FALSE),"")</f>
        <v/>
      </c>
      <c r="Q71" t="str">
        <f>_xlfn.IFNA(VLOOKUP($A71&amp;Q$1,主线配置!$D:$E,2,FALSE),"")</f>
        <v/>
      </c>
      <c r="R71" t="str">
        <f>_xlfn.IFNA(VLOOKUP($A71&amp;R$1,主线配置!$D:$E,2,FALSE),"")</f>
        <v/>
      </c>
      <c r="S71" t="str">
        <f>_xlfn.IFNA(VLOOKUP($A71&amp;S$1,主线配置!$D:$E,2,FALSE),"")</f>
        <v/>
      </c>
      <c r="T71" t="str">
        <f>_xlfn.IFNA(VLOOKUP($A71&amp;T$1,主线配置!$D:$E,2,FALSE),"")</f>
        <v/>
      </c>
      <c r="U71" t="str">
        <f>_xlfn.IFNA(VLOOKUP($A71&amp;U$1,主线配置!$D:$E,2,FALSE),"")</f>
        <v/>
      </c>
    </row>
    <row r="72" spans="1:21" x14ac:dyDescent="0.15">
      <c r="A72">
        <f t="shared" si="1"/>
        <v>3000069</v>
      </c>
      <c r="B72" t="s">
        <v>551</v>
      </c>
      <c r="C72" s="9">
        <v>62</v>
      </c>
      <c r="D72" s="7" t="s">
        <v>552</v>
      </c>
      <c r="E72" s="7" t="s">
        <v>553</v>
      </c>
      <c r="F72" s="6">
        <f>VLOOKUP(A72,主线配置!A:C,2,FALSE)</f>
        <v>3000111</v>
      </c>
      <c r="G72" t="str">
        <f>_xlfn.IFNA(VLOOKUP($A72&amp;G$1,主线配置!$D:$E,2,FALSE),"")</f>
        <v/>
      </c>
      <c r="H72" t="str">
        <f>_xlfn.IFNA(VLOOKUP($A72&amp;H$1,主线配置!$D:$E,2,FALSE),"")</f>
        <v>3000111:69:1</v>
      </c>
      <c r="I72" t="str">
        <f>_xlfn.IFNA(VLOOKUP($A72&amp;I$1,主线配置!$D:$E,2,FALSE),"")</f>
        <v/>
      </c>
      <c r="J72" t="str">
        <f>_xlfn.IFNA(VLOOKUP($A72&amp;J$1,主线配置!$D:$E,2,FALSE),"")</f>
        <v/>
      </c>
      <c r="K72" t="str">
        <f>_xlfn.IFNA(VLOOKUP($A72&amp;K$1,主线配置!$D:$E,2,FALSE),"")</f>
        <v/>
      </c>
      <c r="L72" t="str">
        <f>_xlfn.IFNA(VLOOKUP($A72&amp;L$1,主线配置!$D:$E,2,FALSE),"")</f>
        <v/>
      </c>
      <c r="M72" t="str">
        <f>_xlfn.IFNA(VLOOKUP($A72&amp;M$1,主线配置!$D:$E,2,FALSE),"")</f>
        <v/>
      </c>
      <c r="N72" t="str">
        <f>_xlfn.IFNA(VLOOKUP($A72&amp;N$1,主线配置!$D:$E,2,FALSE),"")</f>
        <v/>
      </c>
      <c r="O72" t="str">
        <f>_xlfn.IFNA(VLOOKUP($A72&amp;O$1,主线配置!$D:$E,2,FALSE),"")</f>
        <v/>
      </c>
      <c r="P72" t="str">
        <f>_xlfn.IFNA(VLOOKUP($A72&amp;P$1,主线配置!$D:$E,2,FALSE),"")</f>
        <v/>
      </c>
      <c r="Q72" t="str">
        <f>_xlfn.IFNA(VLOOKUP($A72&amp;Q$1,主线配置!$D:$E,2,FALSE),"")</f>
        <v/>
      </c>
      <c r="R72" t="str">
        <f>_xlfn.IFNA(VLOOKUP($A72&amp;R$1,主线配置!$D:$E,2,FALSE),"")</f>
        <v/>
      </c>
      <c r="S72" t="str">
        <f>_xlfn.IFNA(VLOOKUP($A72&amp;S$1,主线配置!$D:$E,2,FALSE),"")</f>
        <v/>
      </c>
      <c r="T72" t="str">
        <f>_xlfn.IFNA(VLOOKUP($A72&amp;T$1,主线配置!$D:$E,2,FALSE),"")</f>
        <v/>
      </c>
      <c r="U72" t="str">
        <f>_xlfn.IFNA(VLOOKUP($A72&amp;U$1,主线配置!$D:$E,2,FALSE),"")</f>
        <v/>
      </c>
    </row>
    <row r="73" spans="1:21" x14ac:dyDescent="0.15">
      <c r="A73">
        <f t="shared" si="1"/>
        <v>3000070</v>
      </c>
      <c r="B73" t="s">
        <v>554</v>
      </c>
      <c r="C73" s="9">
        <v>63</v>
      </c>
      <c r="D73" s="7" t="s">
        <v>555</v>
      </c>
      <c r="E73" s="7" t="s">
        <v>556</v>
      </c>
      <c r="F73" s="6">
        <f>VLOOKUP(A73,主线配置!A:C,2,FALSE)</f>
        <v>3000113</v>
      </c>
      <c r="G73" t="str">
        <f>_xlfn.IFNA(VLOOKUP($A73&amp;G$1,主线配置!$D:$E,2,FALSE),"")</f>
        <v/>
      </c>
      <c r="H73" t="str">
        <f>_xlfn.IFNA(VLOOKUP($A73&amp;H$1,主线配置!$D:$E,2,FALSE),"")</f>
        <v/>
      </c>
      <c r="I73" t="str">
        <f>_xlfn.IFNA(VLOOKUP($A73&amp;I$1,主线配置!$D:$E,2,FALSE),"")</f>
        <v/>
      </c>
      <c r="J73" t="str">
        <f>_xlfn.IFNA(VLOOKUP($A73&amp;J$1,主线配置!$D:$E,2,FALSE),"")</f>
        <v/>
      </c>
      <c r="K73" t="str">
        <f>_xlfn.IFNA(VLOOKUP($A73&amp;K$1,主线配置!$D:$E,2,FALSE),"")</f>
        <v/>
      </c>
      <c r="L73" t="str">
        <f>_xlfn.IFNA(VLOOKUP($A73&amp;L$1,主线配置!$D:$E,2,FALSE),"")</f>
        <v/>
      </c>
      <c r="M73" t="str">
        <f>_xlfn.IFNA(VLOOKUP($A73&amp;M$1,主线配置!$D:$E,2,FALSE),"")</f>
        <v/>
      </c>
      <c r="N73" t="str">
        <f>_xlfn.IFNA(VLOOKUP($A73&amp;N$1,主线配置!$D:$E,2,FALSE),"")</f>
        <v/>
      </c>
      <c r="O73" t="str">
        <f>_xlfn.IFNA(VLOOKUP($A73&amp;O$1,主线配置!$D:$E,2,FALSE),"")</f>
        <v>3000112:70:1</v>
      </c>
      <c r="P73" t="str">
        <f>_xlfn.IFNA(VLOOKUP($A73&amp;P$1,主线配置!$D:$E,2,FALSE),"")</f>
        <v/>
      </c>
      <c r="Q73" t="str">
        <f>_xlfn.IFNA(VLOOKUP($A73&amp;Q$1,主线配置!$D:$E,2,FALSE),"")</f>
        <v/>
      </c>
      <c r="R73" t="str">
        <f>_xlfn.IFNA(VLOOKUP($A73&amp;R$1,主线配置!$D:$E,2,FALSE),"")</f>
        <v/>
      </c>
      <c r="S73" t="str">
        <f>_xlfn.IFNA(VLOOKUP($A73&amp;S$1,主线配置!$D:$E,2,FALSE),"")</f>
        <v/>
      </c>
      <c r="T73" t="str">
        <f>_xlfn.IFNA(VLOOKUP($A73&amp;T$1,主线配置!$D:$E,2,FALSE),"")</f>
        <v/>
      </c>
      <c r="U73" t="str">
        <f>_xlfn.IFNA(VLOOKUP($A73&amp;U$1,主线配置!$D:$E,2,FALSE),"")</f>
        <v/>
      </c>
    </row>
    <row r="74" spans="1:21" x14ac:dyDescent="0.15">
      <c r="A74">
        <f t="shared" si="1"/>
        <v>3000071</v>
      </c>
      <c r="B74" t="s">
        <v>557</v>
      </c>
      <c r="C74" s="9">
        <v>64</v>
      </c>
      <c r="D74" s="7" t="s">
        <v>558</v>
      </c>
      <c r="E74" s="7" t="s">
        <v>559</v>
      </c>
      <c r="F74" s="6">
        <f>VLOOKUP(A74,主线配置!A:C,2,FALSE)</f>
        <v>3000113</v>
      </c>
      <c r="G74" t="str">
        <f>_xlfn.IFNA(VLOOKUP($A74&amp;G$1,主线配置!$D:$E,2,FALSE),"")</f>
        <v/>
      </c>
      <c r="H74" t="str">
        <f>_xlfn.IFNA(VLOOKUP($A74&amp;H$1,主线配置!$D:$E,2,FALSE),"")</f>
        <v>3000113:71:1</v>
      </c>
      <c r="I74" t="str">
        <f>_xlfn.IFNA(VLOOKUP($A74&amp;I$1,主线配置!$D:$E,2,FALSE),"")</f>
        <v/>
      </c>
      <c r="J74" t="str">
        <f>_xlfn.IFNA(VLOOKUP($A74&amp;J$1,主线配置!$D:$E,2,FALSE),"")</f>
        <v/>
      </c>
      <c r="K74" t="str">
        <f>_xlfn.IFNA(VLOOKUP($A74&amp;K$1,主线配置!$D:$E,2,FALSE),"")</f>
        <v/>
      </c>
      <c r="L74" t="str">
        <f>_xlfn.IFNA(VLOOKUP($A74&amp;L$1,主线配置!$D:$E,2,FALSE),"")</f>
        <v/>
      </c>
      <c r="M74" t="str">
        <f>_xlfn.IFNA(VLOOKUP($A74&amp;M$1,主线配置!$D:$E,2,FALSE),"")</f>
        <v/>
      </c>
      <c r="N74" t="str">
        <f>_xlfn.IFNA(VLOOKUP($A74&amp;N$1,主线配置!$D:$E,2,FALSE),"")</f>
        <v/>
      </c>
      <c r="O74" t="str">
        <f>_xlfn.IFNA(VLOOKUP($A74&amp;O$1,主线配置!$D:$E,2,FALSE),"")</f>
        <v/>
      </c>
      <c r="P74" t="str">
        <f>_xlfn.IFNA(VLOOKUP($A74&amp;P$1,主线配置!$D:$E,2,FALSE),"")</f>
        <v/>
      </c>
      <c r="Q74" t="str">
        <f>_xlfn.IFNA(VLOOKUP($A74&amp;Q$1,主线配置!$D:$E,2,FALSE),"")</f>
        <v/>
      </c>
      <c r="R74" t="str">
        <f>_xlfn.IFNA(VLOOKUP($A74&amp;R$1,主线配置!$D:$E,2,FALSE),"")</f>
        <v/>
      </c>
      <c r="S74" t="str">
        <f>_xlfn.IFNA(VLOOKUP($A74&amp;S$1,主线配置!$D:$E,2,FALSE),"")</f>
        <v/>
      </c>
      <c r="T74" t="str">
        <f>_xlfn.IFNA(VLOOKUP($A74&amp;T$1,主线配置!$D:$E,2,FALSE),"")</f>
        <v/>
      </c>
      <c r="U74" t="str">
        <f>_xlfn.IFNA(VLOOKUP($A74&amp;U$1,主线配置!$D:$E,2,FALSE),"")</f>
        <v/>
      </c>
    </row>
    <row r="75" spans="1:21" x14ac:dyDescent="0.15">
      <c r="A75">
        <f t="shared" si="1"/>
        <v>3000072</v>
      </c>
      <c r="B75" t="s">
        <v>560</v>
      </c>
      <c r="C75" s="9">
        <v>65</v>
      </c>
      <c r="D75" s="7" t="s">
        <v>561</v>
      </c>
      <c r="E75" s="7" t="s">
        <v>562</v>
      </c>
      <c r="F75" s="6">
        <f>VLOOKUP(A75,主线配置!A:C,2,FALSE)</f>
        <v>3000115</v>
      </c>
      <c r="G75" t="str">
        <f>_xlfn.IFNA(VLOOKUP($A75&amp;G$1,主线配置!$D:$E,2,FALSE),"")</f>
        <v/>
      </c>
      <c r="H75" t="str">
        <f>_xlfn.IFNA(VLOOKUP($A75&amp;H$1,主线配置!$D:$E,2,FALSE),"")</f>
        <v/>
      </c>
      <c r="I75" t="str">
        <f>_xlfn.IFNA(VLOOKUP($A75&amp;I$1,主线配置!$D:$E,2,FALSE),"")</f>
        <v/>
      </c>
      <c r="J75" t="str">
        <f>_xlfn.IFNA(VLOOKUP($A75&amp;J$1,主线配置!$D:$E,2,FALSE),"")</f>
        <v/>
      </c>
      <c r="K75" t="str">
        <f>_xlfn.IFNA(VLOOKUP($A75&amp;K$1,主线配置!$D:$E,2,FALSE),"")</f>
        <v/>
      </c>
      <c r="L75" t="str">
        <f>_xlfn.IFNA(VLOOKUP($A75&amp;L$1,主线配置!$D:$E,2,FALSE),"")</f>
        <v/>
      </c>
      <c r="M75" t="str">
        <f>_xlfn.IFNA(VLOOKUP($A75&amp;M$1,主线配置!$D:$E,2,FALSE),"")</f>
        <v/>
      </c>
      <c r="N75" t="str">
        <f>_xlfn.IFNA(VLOOKUP($A75&amp;N$1,主线配置!$D:$E,2,FALSE),"")</f>
        <v/>
      </c>
      <c r="O75" t="str">
        <f>_xlfn.IFNA(VLOOKUP($A75&amp;O$1,主线配置!$D:$E,2,FALSE),"")</f>
        <v>3000114:72:1</v>
      </c>
      <c r="P75" t="str">
        <f>_xlfn.IFNA(VLOOKUP($A75&amp;P$1,主线配置!$D:$E,2,FALSE),"")</f>
        <v/>
      </c>
      <c r="Q75" t="str">
        <f>_xlfn.IFNA(VLOOKUP($A75&amp;Q$1,主线配置!$D:$E,2,FALSE),"")</f>
        <v/>
      </c>
      <c r="R75" t="str">
        <f>_xlfn.IFNA(VLOOKUP($A75&amp;R$1,主线配置!$D:$E,2,FALSE),"")</f>
        <v/>
      </c>
      <c r="S75" t="str">
        <f>_xlfn.IFNA(VLOOKUP($A75&amp;S$1,主线配置!$D:$E,2,FALSE),"")</f>
        <v/>
      </c>
      <c r="T75" t="str">
        <f>_xlfn.IFNA(VLOOKUP($A75&amp;T$1,主线配置!$D:$E,2,FALSE),"")</f>
        <v/>
      </c>
      <c r="U75" t="str">
        <f>_xlfn.IFNA(VLOOKUP($A75&amp;U$1,主线配置!$D:$E,2,FALSE),"")</f>
        <v/>
      </c>
    </row>
    <row r="76" spans="1:21" x14ac:dyDescent="0.15">
      <c r="A76">
        <f t="shared" si="1"/>
        <v>3000073</v>
      </c>
      <c r="B76" t="s">
        <v>563</v>
      </c>
      <c r="C76" s="9">
        <v>66</v>
      </c>
      <c r="D76" s="7" t="s">
        <v>564</v>
      </c>
      <c r="E76" s="7" t="s">
        <v>565</v>
      </c>
      <c r="F76" s="6">
        <f>VLOOKUP(A76,主线配置!A:C,2,FALSE)</f>
        <v>3000115</v>
      </c>
      <c r="G76" t="str">
        <f>_xlfn.IFNA(VLOOKUP($A76&amp;G$1,主线配置!$D:$E,2,FALSE),"")</f>
        <v/>
      </c>
      <c r="H76" t="str">
        <f>_xlfn.IFNA(VLOOKUP($A76&amp;H$1,主线配置!$D:$E,2,FALSE),"")</f>
        <v>3000115:73:1</v>
      </c>
      <c r="I76" t="str">
        <f>_xlfn.IFNA(VLOOKUP($A76&amp;I$1,主线配置!$D:$E,2,FALSE),"")</f>
        <v/>
      </c>
      <c r="J76" t="str">
        <f>_xlfn.IFNA(VLOOKUP($A76&amp;J$1,主线配置!$D:$E,2,FALSE),"")</f>
        <v/>
      </c>
      <c r="K76" t="str">
        <f>_xlfn.IFNA(VLOOKUP($A76&amp;K$1,主线配置!$D:$E,2,FALSE),"")</f>
        <v/>
      </c>
      <c r="L76" t="str">
        <f>_xlfn.IFNA(VLOOKUP($A76&amp;L$1,主线配置!$D:$E,2,FALSE),"")</f>
        <v/>
      </c>
      <c r="M76" t="str">
        <f>_xlfn.IFNA(VLOOKUP($A76&amp;M$1,主线配置!$D:$E,2,FALSE),"")</f>
        <v/>
      </c>
      <c r="N76" t="str">
        <f>_xlfn.IFNA(VLOOKUP($A76&amp;N$1,主线配置!$D:$E,2,FALSE),"")</f>
        <v/>
      </c>
      <c r="O76" t="str">
        <f>_xlfn.IFNA(VLOOKUP($A76&amp;O$1,主线配置!$D:$E,2,FALSE),"")</f>
        <v/>
      </c>
      <c r="P76" t="str">
        <f>_xlfn.IFNA(VLOOKUP($A76&amp;P$1,主线配置!$D:$E,2,FALSE),"")</f>
        <v/>
      </c>
      <c r="Q76" t="str">
        <f>_xlfn.IFNA(VLOOKUP($A76&amp;Q$1,主线配置!$D:$E,2,FALSE),"")</f>
        <v/>
      </c>
      <c r="R76" t="str">
        <f>_xlfn.IFNA(VLOOKUP($A76&amp;R$1,主线配置!$D:$E,2,FALSE),"")</f>
        <v/>
      </c>
      <c r="S76" t="str">
        <f>_xlfn.IFNA(VLOOKUP($A76&amp;S$1,主线配置!$D:$E,2,FALSE),"")</f>
        <v/>
      </c>
      <c r="T76" t="str">
        <f>_xlfn.IFNA(VLOOKUP($A76&amp;T$1,主线配置!$D:$E,2,FALSE),"")</f>
        <v/>
      </c>
      <c r="U76" t="str">
        <f>_xlfn.IFNA(VLOOKUP($A76&amp;U$1,主线配置!$D:$E,2,FALSE),"")</f>
        <v/>
      </c>
    </row>
    <row r="77" spans="1:21" x14ac:dyDescent="0.15">
      <c r="A77">
        <f t="shared" si="1"/>
        <v>3000074</v>
      </c>
      <c r="B77" t="s">
        <v>566</v>
      </c>
      <c r="C77" s="9">
        <v>67</v>
      </c>
      <c r="D77" s="7" t="s">
        <v>567</v>
      </c>
      <c r="E77" s="7" t="s">
        <v>568</v>
      </c>
      <c r="F77" s="6">
        <f>VLOOKUP(A77,主线配置!A:C,2,FALSE)</f>
        <v>3000117</v>
      </c>
      <c r="G77" t="str">
        <f>_xlfn.IFNA(VLOOKUP($A77&amp;G$1,主线配置!$D:$E,2,FALSE),"")</f>
        <v/>
      </c>
      <c r="H77" t="str">
        <f>_xlfn.IFNA(VLOOKUP($A77&amp;H$1,主线配置!$D:$E,2,FALSE),"")</f>
        <v/>
      </c>
      <c r="I77" t="str">
        <f>_xlfn.IFNA(VLOOKUP($A77&amp;I$1,主线配置!$D:$E,2,FALSE),"")</f>
        <v/>
      </c>
      <c r="J77" t="str">
        <f>_xlfn.IFNA(VLOOKUP($A77&amp;J$1,主线配置!$D:$E,2,FALSE),"")</f>
        <v/>
      </c>
      <c r="K77" t="str">
        <f>_xlfn.IFNA(VLOOKUP($A77&amp;K$1,主线配置!$D:$E,2,FALSE),"")</f>
        <v/>
      </c>
      <c r="L77" t="str">
        <f>_xlfn.IFNA(VLOOKUP($A77&amp;L$1,主线配置!$D:$E,2,FALSE),"")</f>
        <v/>
      </c>
      <c r="M77" t="str">
        <f>_xlfn.IFNA(VLOOKUP($A77&amp;M$1,主线配置!$D:$E,2,FALSE),"")</f>
        <v/>
      </c>
      <c r="N77" t="str">
        <f>_xlfn.IFNA(VLOOKUP($A77&amp;N$1,主线配置!$D:$E,2,FALSE),"")</f>
        <v/>
      </c>
      <c r="O77" t="str">
        <f>_xlfn.IFNA(VLOOKUP($A77&amp;O$1,主线配置!$D:$E,2,FALSE),"")</f>
        <v>3000116:74:1</v>
      </c>
      <c r="P77" t="str">
        <f>_xlfn.IFNA(VLOOKUP($A77&amp;P$1,主线配置!$D:$E,2,FALSE),"")</f>
        <v/>
      </c>
      <c r="Q77" t="str">
        <f>_xlfn.IFNA(VLOOKUP($A77&amp;Q$1,主线配置!$D:$E,2,FALSE),"")</f>
        <v/>
      </c>
      <c r="R77" t="str">
        <f>_xlfn.IFNA(VLOOKUP($A77&amp;R$1,主线配置!$D:$E,2,FALSE),"")</f>
        <v/>
      </c>
      <c r="S77" t="str">
        <f>_xlfn.IFNA(VLOOKUP($A77&amp;S$1,主线配置!$D:$E,2,FALSE),"")</f>
        <v/>
      </c>
      <c r="T77" t="str">
        <f>_xlfn.IFNA(VLOOKUP($A77&amp;T$1,主线配置!$D:$E,2,FALSE),"")</f>
        <v/>
      </c>
      <c r="U77" t="str">
        <f>_xlfn.IFNA(VLOOKUP($A77&amp;U$1,主线配置!$D:$E,2,FALSE),"")</f>
        <v/>
      </c>
    </row>
    <row r="78" spans="1:21" x14ac:dyDescent="0.15">
      <c r="A78">
        <f t="shared" si="1"/>
        <v>3000075</v>
      </c>
      <c r="B78" t="s">
        <v>569</v>
      </c>
      <c r="C78" s="9">
        <v>68</v>
      </c>
      <c r="D78" s="7" t="s">
        <v>570</v>
      </c>
      <c r="E78" s="7" t="s">
        <v>571</v>
      </c>
      <c r="F78" s="6">
        <f>VLOOKUP(A78,主线配置!A:C,2,FALSE)</f>
        <v>3000117</v>
      </c>
      <c r="G78" t="str">
        <f>_xlfn.IFNA(VLOOKUP($A78&amp;G$1,主线配置!$D:$E,2,FALSE),"")</f>
        <v/>
      </c>
      <c r="H78" t="str">
        <f>_xlfn.IFNA(VLOOKUP($A78&amp;H$1,主线配置!$D:$E,2,FALSE),"")</f>
        <v>3000117:75:1</v>
      </c>
      <c r="I78" t="str">
        <f>_xlfn.IFNA(VLOOKUP($A78&amp;I$1,主线配置!$D:$E,2,FALSE),"")</f>
        <v/>
      </c>
      <c r="J78" t="str">
        <f>_xlfn.IFNA(VLOOKUP($A78&amp;J$1,主线配置!$D:$E,2,FALSE),"")</f>
        <v/>
      </c>
      <c r="K78" t="str">
        <f>_xlfn.IFNA(VLOOKUP($A78&amp;K$1,主线配置!$D:$E,2,FALSE),"")</f>
        <v/>
      </c>
      <c r="L78" t="str">
        <f>_xlfn.IFNA(VLOOKUP($A78&amp;L$1,主线配置!$D:$E,2,FALSE),"")</f>
        <v/>
      </c>
      <c r="M78" t="str">
        <f>_xlfn.IFNA(VLOOKUP($A78&amp;M$1,主线配置!$D:$E,2,FALSE),"")</f>
        <v/>
      </c>
      <c r="N78" t="str">
        <f>_xlfn.IFNA(VLOOKUP($A78&amp;N$1,主线配置!$D:$E,2,FALSE),"")</f>
        <v/>
      </c>
      <c r="O78" t="str">
        <f>_xlfn.IFNA(VLOOKUP($A78&amp;O$1,主线配置!$D:$E,2,FALSE),"")</f>
        <v/>
      </c>
      <c r="P78" t="str">
        <f>_xlfn.IFNA(VLOOKUP($A78&amp;P$1,主线配置!$D:$E,2,FALSE),"")</f>
        <v/>
      </c>
      <c r="Q78" t="str">
        <f>_xlfn.IFNA(VLOOKUP($A78&amp;Q$1,主线配置!$D:$E,2,FALSE),"")</f>
        <v/>
      </c>
      <c r="R78" t="str">
        <f>_xlfn.IFNA(VLOOKUP($A78&amp;R$1,主线配置!$D:$E,2,FALSE),"")</f>
        <v/>
      </c>
      <c r="S78" t="str">
        <f>_xlfn.IFNA(VLOOKUP($A78&amp;S$1,主线配置!$D:$E,2,FALSE),"")</f>
        <v/>
      </c>
      <c r="T78" t="str">
        <f>_xlfn.IFNA(VLOOKUP($A78&amp;T$1,主线配置!$D:$E,2,FALSE),"")</f>
        <v/>
      </c>
      <c r="U78" t="str">
        <f>_xlfn.IFNA(VLOOKUP($A78&amp;U$1,主线配置!$D:$E,2,FALSE),"")</f>
        <v/>
      </c>
    </row>
    <row r="79" spans="1:21" x14ac:dyDescent="0.15">
      <c r="A79">
        <f t="shared" si="1"/>
        <v>3000076</v>
      </c>
      <c r="B79" t="s">
        <v>572</v>
      </c>
      <c r="C79" s="9">
        <v>69</v>
      </c>
      <c r="D79" s="7" t="s">
        <v>573</v>
      </c>
      <c r="E79" s="7" t="s">
        <v>574</v>
      </c>
      <c r="F79" s="6">
        <f>VLOOKUP(A79,主线配置!A:C,2,FALSE)</f>
        <v>3000119</v>
      </c>
      <c r="G79" t="str">
        <f>_xlfn.IFNA(VLOOKUP($A79&amp;G$1,主线配置!$D:$E,2,FALSE),"")</f>
        <v/>
      </c>
      <c r="H79" t="str">
        <f>_xlfn.IFNA(VLOOKUP($A79&amp;H$1,主线配置!$D:$E,2,FALSE),"")</f>
        <v/>
      </c>
      <c r="I79" t="str">
        <f>_xlfn.IFNA(VLOOKUP($A79&amp;I$1,主线配置!$D:$E,2,FALSE),"")</f>
        <v/>
      </c>
      <c r="J79" t="str">
        <f>_xlfn.IFNA(VLOOKUP($A79&amp;J$1,主线配置!$D:$E,2,FALSE),"")</f>
        <v/>
      </c>
      <c r="K79" t="str">
        <f>_xlfn.IFNA(VLOOKUP($A79&amp;K$1,主线配置!$D:$E,2,FALSE),"")</f>
        <v/>
      </c>
      <c r="L79" t="str">
        <f>_xlfn.IFNA(VLOOKUP($A79&amp;L$1,主线配置!$D:$E,2,FALSE),"")</f>
        <v/>
      </c>
      <c r="M79" t="str">
        <f>_xlfn.IFNA(VLOOKUP($A79&amp;M$1,主线配置!$D:$E,2,FALSE),"")</f>
        <v/>
      </c>
      <c r="N79" t="str">
        <f>_xlfn.IFNA(VLOOKUP($A79&amp;N$1,主线配置!$D:$E,2,FALSE),"")</f>
        <v/>
      </c>
      <c r="O79" t="str">
        <f>_xlfn.IFNA(VLOOKUP($A79&amp;O$1,主线配置!$D:$E,2,FALSE),"")</f>
        <v>3000118:76:1</v>
      </c>
      <c r="P79" t="str">
        <f>_xlfn.IFNA(VLOOKUP($A79&amp;P$1,主线配置!$D:$E,2,FALSE),"")</f>
        <v/>
      </c>
      <c r="Q79" t="str">
        <f>_xlfn.IFNA(VLOOKUP($A79&amp;Q$1,主线配置!$D:$E,2,FALSE),"")</f>
        <v/>
      </c>
      <c r="R79" t="str">
        <f>_xlfn.IFNA(VLOOKUP($A79&amp;R$1,主线配置!$D:$E,2,FALSE),"")</f>
        <v/>
      </c>
      <c r="S79" t="str">
        <f>_xlfn.IFNA(VLOOKUP($A79&amp;S$1,主线配置!$D:$E,2,FALSE),"")</f>
        <v/>
      </c>
      <c r="T79" t="str">
        <f>_xlfn.IFNA(VLOOKUP($A79&amp;T$1,主线配置!$D:$E,2,FALSE),"")</f>
        <v/>
      </c>
      <c r="U79" t="str">
        <f>_xlfn.IFNA(VLOOKUP($A79&amp;U$1,主线配置!$D:$E,2,FALSE),"")</f>
        <v/>
      </c>
    </row>
    <row r="80" spans="1:21" x14ac:dyDescent="0.15">
      <c r="A80">
        <f t="shared" si="1"/>
        <v>3000077</v>
      </c>
      <c r="B80" t="s">
        <v>575</v>
      </c>
      <c r="C80" s="9">
        <v>70</v>
      </c>
      <c r="D80" s="7" t="s">
        <v>576</v>
      </c>
      <c r="E80" s="7" t="s">
        <v>577</v>
      </c>
      <c r="F80" s="6">
        <f>VLOOKUP(A80,主线配置!A:C,2,FALSE)</f>
        <v>3000119</v>
      </c>
      <c r="G80" t="str">
        <f>_xlfn.IFNA(VLOOKUP($A80&amp;G$1,主线配置!$D:$E,2,FALSE),"")</f>
        <v/>
      </c>
      <c r="H80" t="str">
        <f>_xlfn.IFNA(VLOOKUP($A80&amp;H$1,主线配置!$D:$E,2,FALSE),"")</f>
        <v>3000119:77:1</v>
      </c>
      <c r="I80" t="str">
        <f>_xlfn.IFNA(VLOOKUP($A80&amp;I$1,主线配置!$D:$E,2,FALSE),"")</f>
        <v/>
      </c>
      <c r="J80" t="str">
        <f>_xlfn.IFNA(VLOOKUP($A80&amp;J$1,主线配置!$D:$E,2,FALSE),"")</f>
        <v/>
      </c>
      <c r="K80" t="str">
        <f>_xlfn.IFNA(VLOOKUP($A80&amp;K$1,主线配置!$D:$E,2,FALSE),"")</f>
        <v/>
      </c>
      <c r="L80" t="str">
        <f>_xlfn.IFNA(VLOOKUP($A80&amp;L$1,主线配置!$D:$E,2,FALSE),"")</f>
        <v/>
      </c>
      <c r="M80" t="str">
        <f>_xlfn.IFNA(VLOOKUP($A80&amp;M$1,主线配置!$D:$E,2,FALSE),"")</f>
        <v/>
      </c>
      <c r="N80" t="str">
        <f>_xlfn.IFNA(VLOOKUP($A80&amp;N$1,主线配置!$D:$E,2,FALSE),"")</f>
        <v/>
      </c>
      <c r="O80" t="str">
        <f>_xlfn.IFNA(VLOOKUP($A80&amp;O$1,主线配置!$D:$E,2,FALSE),"")</f>
        <v/>
      </c>
      <c r="P80" t="str">
        <f>_xlfn.IFNA(VLOOKUP($A80&amp;P$1,主线配置!$D:$E,2,FALSE),"")</f>
        <v/>
      </c>
      <c r="Q80" t="str">
        <f>_xlfn.IFNA(VLOOKUP($A80&amp;Q$1,主线配置!$D:$E,2,FALSE),"")</f>
        <v/>
      </c>
      <c r="R80" t="str">
        <f>_xlfn.IFNA(VLOOKUP($A80&amp;R$1,主线配置!$D:$E,2,FALSE),"")</f>
        <v/>
      </c>
      <c r="S80" t="str">
        <f>_xlfn.IFNA(VLOOKUP($A80&amp;S$1,主线配置!$D:$E,2,FALSE),"")</f>
        <v/>
      </c>
      <c r="T80" t="str">
        <f>_xlfn.IFNA(VLOOKUP($A80&amp;T$1,主线配置!$D:$E,2,FALSE),"")</f>
        <v/>
      </c>
      <c r="U80" t="str">
        <f>_xlfn.IFNA(VLOOKUP($A80&amp;U$1,主线配置!$D:$E,2,FALSE),"")</f>
        <v/>
      </c>
    </row>
    <row r="81" spans="1:21" x14ac:dyDescent="0.15">
      <c r="A81">
        <f t="shared" si="1"/>
        <v>3000078</v>
      </c>
      <c r="B81" t="s">
        <v>578</v>
      </c>
      <c r="C81" s="9">
        <v>71</v>
      </c>
      <c r="D81" s="7" t="s">
        <v>579</v>
      </c>
      <c r="E81" s="7" t="s">
        <v>580</v>
      </c>
      <c r="F81" s="6">
        <f>VLOOKUP(A81,主线配置!A:C,2,FALSE)</f>
        <v>3000121</v>
      </c>
      <c r="G81" t="str">
        <f>_xlfn.IFNA(VLOOKUP($A81&amp;G$1,主线配置!$D:$E,2,FALSE),"")</f>
        <v/>
      </c>
      <c r="H81" t="str">
        <f>_xlfn.IFNA(VLOOKUP($A81&amp;H$1,主线配置!$D:$E,2,FALSE),"")</f>
        <v/>
      </c>
      <c r="I81" t="str">
        <f>_xlfn.IFNA(VLOOKUP($A81&amp;I$1,主线配置!$D:$E,2,FALSE),"")</f>
        <v/>
      </c>
      <c r="J81" t="str">
        <f>_xlfn.IFNA(VLOOKUP($A81&amp;J$1,主线配置!$D:$E,2,FALSE),"")</f>
        <v/>
      </c>
      <c r="K81" t="str">
        <f>_xlfn.IFNA(VLOOKUP($A81&amp;K$1,主线配置!$D:$E,2,FALSE),"")</f>
        <v/>
      </c>
      <c r="L81" t="str">
        <f>_xlfn.IFNA(VLOOKUP($A81&amp;L$1,主线配置!$D:$E,2,FALSE),"")</f>
        <v/>
      </c>
      <c r="M81" t="str">
        <f>_xlfn.IFNA(VLOOKUP($A81&amp;M$1,主线配置!$D:$E,2,FALSE),"")</f>
        <v/>
      </c>
      <c r="N81" t="str">
        <f>_xlfn.IFNA(VLOOKUP($A81&amp;N$1,主线配置!$D:$E,2,FALSE),"")</f>
        <v/>
      </c>
      <c r="O81" t="str">
        <f>_xlfn.IFNA(VLOOKUP($A81&amp;O$1,主线配置!$D:$E,2,FALSE),"")</f>
        <v>3000120:78:1</v>
      </c>
      <c r="P81" t="str">
        <f>_xlfn.IFNA(VLOOKUP($A81&amp;P$1,主线配置!$D:$E,2,FALSE),"")</f>
        <v/>
      </c>
      <c r="Q81" t="str">
        <f>_xlfn.IFNA(VLOOKUP($A81&amp;Q$1,主线配置!$D:$E,2,FALSE),"")</f>
        <v/>
      </c>
      <c r="R81" t="str">
        <f>_xlfn.IFNA(VLOOKUP($A81&amp;R$1,主线配置!$D:$E,2,FALSE),"")</f>
        <v/>
      </c>
      <c r="S81" t="str">
        <f>_xlfn.IFNA(VLOOKUP($A81&amp;S$1,主线配置!$D:$E,2,FALSE),"")</f>
        <v/>
      </c>
      <c r="T81" t="str">
        <f>_xlfn.IFNA(VLOOKUP($A81&amp;T$1,主线配置!$D:$E,2,FALSE),"")</f>
        <v/>
      </c>
      <c r="U81" t="str">
        <f>_xlfn.IFNA(VLOOKUP($A81&amp;U$1,主线配置!$D:$E,2,FALSE),"")</f>
        <v/>
      </c>
    </row>
    <row r="82" spans="1:21" x14ac:dyDescent="0.15">
      <c r="A82">
        <f t="shared" si="1"/>
        <v>3000079</v>
      </c>
      <c r="B82" t="s">
        <v>581</v>
      </c>
      <c r="C82" s="9">
        <v>72</v>
      </c>
      <c r="D82" s="7" t="s">
        <v>582</v>
      </c>
      <c r="E82" s="7" t="s">
        <v>583</v>
      </c>
      <c r="F82" s="6">
        <f>VLOOKUP(A82,主线配置!A:C,2,FALSE)</f>
        <v>3000121</v>
      </c>
      <c r="G82" t="str">
        <f>_xlfn.IFNA(VLOOKUP($A82&amp;G$1,主线配置!$D:$E,2,FALSE),"")</f>
        <v/>
      </c>
      <c r="H82" t="str">
        <f>_xlfn.IFNA(VLOOKUP($A82&amp;H$1,主线配置!$D:$E,2,FALSE),"")</f>
        <v>3000121:79:1</v>
      </c>
      <c r="I82" t="str">
        <f>_xlfn.IFNA(VLOOKUP($A82&amp;I$1,主线配置!$D:$E,2,FALSE),"")</f>
        <v/>
      </c>
      <c r="J82" t="str">
        <f>_xlfn.IFNA(VLOOKUP($A82&amp;J$1,主线配置!$D:$E,2,FALSE),"")</f>
        <v/>
      </c>
      <c r="K82" t="str">
        <f>_xlfn.IFNA(VLOOKUP($A82&amp;K$1,主线配置!$D:$E,2,FALSE),"")</f>
        <v/>
      </c>
      <c r="L82" t="str">
        <f>_xlfn.IFNA(VLOOKUP($A82&amp;L$1,主线配置!$D:$E,2,FALSE),"")</f>
        <v/>
      </c>
      <c r="M82" t="str">
        <f>_xlfn.IFNA(VLOOKUP($A82&amp;M$1,主线配置!$D:$E,2,FALSE),"")</f>
        <v/>
      </c>
      <c r="N82" t="str">
        <f>_xlfn.IFNA(VLOOKUP($A82&amp;N$1,主线配置!$D:$E,2,FALSE),"")</f>
        <v/>
      </c>
      <c r="O82" t="str">
        <f>_xlfn.IFNA(VLOOKUP($A82&amp;O$1,主线配置!$D:$E,2,FALSE),"")</f>
        <v/>
      </c>
      <c r="P82" t="str">
        <f>_xlfn.IFNA(VLOOKUP($A82&amp;P$1,主线配置!$D:$E,2,FALSE),"")</f>
        <v/>
      </c>
      <c r="Q82" t="str">
        <f>_xlfn.IFNA(VLOOKUP($A82&amp;Q$1,主线配置!$D:$E,2,FALSE),"")</f>
        <v/>
      </c>
      <c r="R82" t="str">
        <f>_xlfn.IFNA(VLOOKUP($A82&amp;R$1,主线配置!$D:$E,2,FALSE),"")</f>
        <v/>
      </c>
      <c r="S82" t="str">
        <f>_xlfn.IFNA(VLOOKUP($A82&amp;S$1,主线配置!$D:$E,2,FALSE),"")</f>
        <v/>
      </c>
      <c r="T82" t="str">
        <f>_xlfn.IFNA(VLOOKUP($A82&amp;T$1,主线配置!$D:$E,2,FALSE),"")</f>
        <v/>
      </c>
      <c r="U82" t="str">
        <f>_xlfn.IFNA(VLOOKUP($A82&amp;U$1,主线配置!$D:$E,2,FALSE),"")</f>
        <v/>
      </c>
    </row>
    <row r="83" spans="1:21" x14ac:dyDescent="0.15">
      <c r="A83">
        <f t="shared" si="1"/>
        <v>3000080</v>
      </c>
      <c r="B83" t="s">
        <v>584</v>
      </c>
      <c r="C83" s="9">
        <v>73</v>
      </c>
      <c r="D83" s="7" t="s">
        <v>585</v>
      </c>
      <c r="E83" s="7" t="s">
        <v>586</v>
      </c>
      <c r="F83" s="6">
        <f>VLOOKUP(A83,主线配置!A:C,2,FALSE)</f>
        <v>3000123</v>
      </c>
      <c r="G83" t="str">
        <f>_xlfn.IFNA(VLOOKUP($A83&amp;G$1,主线配置!$D:$E,2,FALSE),"")</f>
        <v/>
      </c>
      <c r="H83" t="str">
        <f>_xlfn.IFNA(VLOOKUP($A83&amp;H$1,主线配置!$D:$E,2,FALSE),"")</f>
        <v/>
      </c>
      <c r="I83" t="str">
        <f>_xlfn.IFNA(VLOOKUP($A83&amp;I$1,主线配置!$D:$E,2,FALSE),"")</f>
        <v/>
      </c>
      <c r="J83" t="str">
        <f>_xlfn.IFNA(VLOOKUP($A83&amp;J$1,主线配置!$D:$E,2,FALSE),"")</f>
        <v/>
      </c>
      <c r="K83" t="str">
        <f>_xlfn.IFNA(VLOOKUP($A83&amp;K$1,主线配置!$D:$E,2,FALSE),"")</f>
        <v/>
      </c>
      <c r="L83" t="str">
        <f>_xlfn.IFNA(VLOOKUP($A83&amp;L$1,主线配置!$D:$E,2,FALSE),"")</f>
        <v/>
      </c>
      <c r="M83" t="str">
        <f>_xlfn.IFNA(VLOOKUP($A83&amp;M$1,主线配置!$D:$E,2,FALSE),"")</f>
        <v/>
      </c>
      <c r="N83" t="str">
        <f>_xlfn.IFNA(VLOOKUP($A83&amp;N$1,主线配置!$D:$E,2,FALSE),"")</f>
        <v/>
      </c>
      <c r="O83" t="str">
        <f>_xlfn.IFNA(VLOOKUP($A83&amp;O$1,主线配置!$D:$E,2,FALSE),"")</f>
        <v>3000122:80:1</v>
      </c>
      <c r="P83" t="str">
        <f>_xlfn.IFNA(VLOOKUP($A83&amp;P$1,主线配置!$D:$E,2,FALSE),"")</f>
        <v/>
      </c>
      <c r="Q83" t="str">
        <f>_xlfn.IFNA(VLOOKUP($A83&amp;Q$1,主线配置!$D:$E,2,FALSE),"")</f>
        <v/>
      </c>
      <c r="R83" t="str">
        <f>_xlfn.IFNA(VLOOKUP($A83&amp;R$1,主线配置!$D:$E,2,FALSE),"")</f>
        <v/>
      </c>
      <c r="S83" t="str">
        <f>_xlfn.IFNA(VLOOKUP($A83&amp;S$1,主线配置!$D:$E,2,FALSE),"")</f>
        <v/>
      </c>
      <c r="T83" t="str">
        <f>_xlfn.IFNA(VLOOKUP($A83&amp;T$1,主线配置!$D:$E,2,FALSE),"")</f>
        <v/>
      </c>
      <c r="U83" t="str">
        <f>_xlfn.IFNA(VLOOKUP($A83&amp;U$1,主线配置!$D:$E,2,FALSE),"")</f>
        <v/>
      </c>
    </row>
    <row r="84" spans="1:21" x14ac:dyDescent="0.15">
      <c r="A84">
        <f t="shared" si="1"/>
        <v>3000081</v>
      </c>
      <c r="B84" t="s">
        <v>587</v>
      </c>
      <c r="C84" s="9">
        <v>74</v>
      </c>
      <c r="D84" s="7" t="s">
        <v>588</v>
      </c>
      <c r="E84" s="7" t="s">
        <v>589</v>
      </c>
      <c r="F84" s="6">
        <f>VLOOKUP(A84,主线配置!A:C,2,FALSE)</f>
        <v>3000123</v>
      </c>
      <c r="G84" t="str">
        <f>_xlfn.IFNA(VLOOKUP($A84&amp;G$1,主线配置!$D:$E,2,FALSE),"")</f>
        <v/>
      </c>
      <c r="H84" t="str">
        <f>_xlfn.IFNA(VLOOKUP($A84&amp;H$1,主线配置!$D:$E,2,FALSE),"")</f>
        <v>3000123:81:1</v>
      </c>
      <c r="I84" t="str">
        <f>_xlfn.IFNA(VLOOKUP($A84&amp;I$1,主线配置!$D:$E,2,FALSE),"")</f>
        <v/>
      </c>
      <c r="J84" t="str">
        <f>_xlfn.IFNA(VLOOKUP($A84&amp;J$1,主线配置!$D:$E,2,FALSE),"")</f>
        <v/>
      </c>
      <c r="K84" t="str">
        <f>_xlfn.IFNA(VLOOKUP($A84&amp;K$1,主线配置!$D:$E,2,FALSE),"")</f>
        <v/>
      </c>
      <c r="L84" t="str">
        <f>_xlfn.IFNA(VLOOKUP($A84&amp;L$1,主线配置!$D:$E,2,FALSE),"")</f>
        <v/>
      </c>
      <c r="M84" t="str">
        <f>_xlfn.IFNA(VLOOKUP($A84&amp;M$1,主线配置!$D:$E,2,FALSE),"")</f>
        <v/>
      </c>
      <c r="N84" t="str">
        <f>_xlfn.IFNA(VLOOKUP($A84&amp;N$1,主线配置!$D:$E,2,FALSE),"")</f>
        <v/>
      </c>
      <c r="O84" t="str">
        <f>_xlfn.IFNA(VLOOKUP($A84&amp;O$1,主线配置!$D:$E,2,FALSE),"")</f>
        <v/>
      </c>
      <c r="P84" t="str">
        <f>_xlfn.IFNA(VLOOKUP($A84&amp;P$1,主线配置!$D:$E,2,FALSE),"")</f>
        <v/>
      </c>
      <c r="Q84" t="str">
        <f>_xlfn.IFNA(VLOOKUP($A84&amp;Q$1,主线配置!$D:$E,2,FALSE),"")</f>
        <v/>
      </c>
      <c r="R84" t="str">
        <f>_xlfn.IFNA(VLOOKUP($A84&amp;R$1,主线配置!$D:$E,2,FALSE),"")</f>
        <v/>
      </c>
      <c r="S84" t="str">
        <f>_xlfn.IFNA(VLOOKUP($A84&amp;S$1,主线配置!$D:$E,2,FALSE),"")</f>
        <v/>
      </c>
      <c r="T84" t="str">
        <f>_xlfn.IFNA(VLOOKUP($A84&amp;T$1,主线配置!$D:$E,2,FALSE),"")</f>
        <v/>
      </c>
      <c r="U84" t="str">
        <f>_xlfn.IFNA(VLOOKUP($A84&amp;U$1,主线配置!$D:$E,2,FALSE),"")</f>
        <v/>
      </c>
    </row>
    <row r="85" spans="1:21" x14ac:dyDescent="0.15">
      <c r="A85">
        <f t="shared" si="1"/>
        <v>3000082</v>
      </c>
      <c r="B85" t="s">
        <v>590</v>
      </c>
      <c r="C85" s="9">
        <v>75</v>
      </c>
      <c r="D85" s="7" t="s">
        <v>591</v>
      </c>
      <c r="E85" s="7" t="s">
        <v>592</v>
      </c>
      <c r="F85" s="6">
        <f>VLOOKUP(A85,主线配置!A:C,2,FALSE)</f>
        <v>3000125</v>
      </c>
      <c r="G85" t="str">
        <f>_xlfn.IFNA(VLOOKUP($A85&amp;G$1,主线配置!$D:$E,2,FALSE),"")</f>
        <v/>
      </c>
      <c r="H85" t="str">
        <f>_xlfn.IFNA(VLOOKUP($A85&amp;H$1,主线配置!$D:$E,2,FALSE),"")</f>
        <v/>
      </c>
      <c r="I85" t="str">
        <f>_xlfn.IFNA(VLOOKUP($A85&amp;I$1,主线配置!$D:$E,2,FALSE),"")</f>
        <v/>
      </c>
      <c r="J85" t="str">
        <f>_xlfn.IFNA(VLOOKUP($A85&amp;J$1,主线配置!$D:$E,2,FALSE),"")</f>
        <v/>
      </c>
      <c r="K85" t="str">
        <f>_xlfn.IFNA(VLOOKUP($A85&amp;K$1,主线配置!$D:$E,2,FALSE),"")</f>
        <v/>
      </c>
      <c r="L85" t="str">
        <f>_xlfn.IFNA(VLOOKUP($A85&amp;L$1,主线配置!$D:$E,2,FALSE),"")</f>
        <v/>
      </c>
      <c r="M85" t="str">
        <f>_xlfn.IFNA(VLOOKUP($A85&amp;M$1,主线配置!$D:$E,2,FALSE),"")</f>
        <v/>
      </c>
      <c r="N85" t="str">
        <f>_xlfn.IFNA(VLOOKUP($A85&amp;N$1,主线配置!$D:$E,2,FALSE),"")</f>
        <v/>
      </c>
      <c r="O85" t="str">
        <f>_xlfn.IFNA(VLOOKUP($A85&amp;O$1,主线配置!$D:$E,2,FALSE),"")</f>
        <v>3000124:82:1</v>
      </c>
      <c r="P85" t="str">
        <f>_xlfn.IFNA(VLOOKUP($A85&amp;P$1,主线配置!$D:$E,2,FALSE),"")</f>
        <v/>
      </c>
      <c r="Q85" t="str">
        <f>_xlfn.IFNA(VLOOKUP($A85&amp;Q$1,主线配置!$D:$E,2,FALSE),"")</f>
        <v/>
      </c>
      <c r="R85" t="str">
        <f>_xlfn.IFNA(VLOOKUP($A85&amp;R$1,主线配置!$D:$E,2,FALSE),"")</f>
        <v/>
      </c>
      <c r="S85" t="str">
        <f>_xlfn.IFNA(VLOOKUP($A85&amp;S$1,主线配置!$D:$E,2,FALSE),"")</f>
        <v/>
      </c>
      <c r="T85" t="str">
        <f>_xlfn.IFNA(VLOOKUP($A85&amp;T$1,主线配置!$D:$E,2,FALSE),"")</f>
        <v/>
      </c>
      <c r="U85" t="str">
        <f>_xlfn.IFNA(VLOOKUP($A85&amp;U$1,主线配置!$D:$E,2,FALSE),"")</f>
        <v/>
      </c>
    </row>
    <row r="86" spans="1:21" x14ac:dyDescent="0.15">
      <c r="A86">
        <f t="shared" si="1"/>
        <v>3000083</v>
      </c>
      <c r="B86" t="s">
        <v>593</v>
      </c>
      <c r="C86" s="9">
        <v>76</v>
      </c>
      <c r="D86" s="7" t="s">
        <v>594</v>
      </c>
      <c r="E86" s="7" t="s">
        <v>595</v>
      </c>
      <c r="F86" s="6">
        <f>VLOOKUP(A86,主线配置!A:C,2,FALSE)</f>
        <v>3000125</v>
      </c>
      <c r="G86" t="str">
        <f>_xlfn.IFNA(VLOOKUP($A86&amp;G$1,主线配置!$D:$E,2,FALSE),"")</f>
        <v/>
      </c>
      <c r="H86" t="str">
        <f>_xlfn.IFNA(VLOOKUP($A86&amp;H$1,主线配置!$D:$E,2,FALSE),"")</f>
        <v>3000125:83:1</v>
      </c>
      <c r="I86" t="str">
        <f>_xlfn.IFNA(VLOOKUP($A86&amp;I$1,主线配置!$D:$E,2,FALSE),"")</f>
        <v/>
      </c>
      <c r="J86" t="str">
        <f>_xlfn.IFNA(VLOOKUP($A86&amp;J$1,主线配置!$D:$E,2,FALSE),"")</f>
        <v/>
      </c>
      <c r="K86" t="str">
        <f>_xlfn.IFNA(VLOOKUP($A86&amp;K$1,主线配置!$D:$E,2,FALSE),"")</f>
        <v/>
      </c>
      <c r="L86" t="str">
        <f>_xlfn.IFNA(VLOOKUP($A86&amp;L$1,主线配置!$D:$E,2,FALSE),"")</f>
        <v/>
      </c>
      <c r="M86" t="str">
        <f>_xlfn.IFNA(VLOOKUP($A86&amp;M$1,主线配置!$D:$E,2,FALSE),"")</f>
        <v/>
      </c>
      <c r="N86" t="str">
        <f>_xlfn.IFNA(VLOOKUP($A86&amp;N$1,主线配置!$D:$E,2,FALSE),"")</f>
        <v/>
      </c>
      <c r="O86" t="str">
        <f>_xlfn.IFNA(VLOOKUP($A86&amp;O$1,主线配置!$D:$E,2,FALSE),"")</f>
        <v/>
      </c>
      <c r="P86" t="str">
        <f>_xlfn.IFNA(VLOOKUP($A86&amp;P$1,主线配置!$D:$E,2,FALSE),"")</f>
        <v/>
      </c>
      <c r="Q86" t="str">
        <f>_xlfn.IFNA(VLOOKUP($A86&amp;Q$1,主线配置!$D:$E,2,FALSE),"")</f>
        <v/>
      </c>
      <c r="R86" t="str">
        <f>_xlfn.IFNA(VLOOKUP($A86&amp;R$1,主线配置!$D:$E,2,FALSE),"")</f>
        <v/>
      </c>
      <c r="S86" t="str">
        <f>_xlfn.IFNA(VLOOKUP($A86&amp;S$1,主线配置!$D:$E,2,FALSE),"")</f>
        <v/>
      </c>
      <c r="T86" t="str">
        <f>_xlfn.IFNA(VLOOKUP($A86&amp;T$1,主线配置!$D:$E,2,FALSE),"")</f>
        <v/>
      </c>
      <c r="U86" t="str">
        <f>_xlfn.IFNA(VLOOKUP($A86&amp;U$1,主线配置!$D:$E,2,FALSE),"")</f>
        <v/>
      </c>
    </row>
    <row r="87" spans="1:21" x14ac:dyDescent="0.15">
      <c r="A87">
        <f t="shared" si="1"/>
        <v>3000084</v>
      </c>
      <c r="B87" t="s">
        <v>596</v>
      </c>
      <c r="C87" s="9">
        <v>77</v>
      </c>
      <c r="D87" s="7" t="s">
        <v>597</v>
      </c>
      <c r="E87" s="7" t="s">
        <v>598</v>
      </c>
      <c r="F87" s="6">
        <f>VLOOKUP(A87,主线配置!A:C,2,FALSE)</f>
        <v>3000127</v>
      </c>
      <c r="G87" t="str">
        <f>_xlfn.IFNA(VLOOKUP($A87&amp;G$1,主线配置!$D:$E,2,FALSE),"")</f>
        <v/>
      </c>
      <c r="H87" t="str">
        <f>_xlfn.IFNA(VLOOKUP($A87&amp;H$1,主线配置!$D:$E,2,FALSE),"")</f>
        <v/>
      </c>
      <c r="I87" t="str">
        <f>_xlfn.IFNA(VLOOKUP($A87&amp;I$1,主线配置!$D:$E,2,FALSE),"")</f>
        <v/>
      </c>
      <c r="J87" t="str">
        <f>_xlfn.IFNA(VLOOKUP($A87&amp;J$1,主线配置!$D:$E,2,FALSE),"")</f>
        <v/>
      </c>
      <c r="K87" t="str">
        <f>_xlfn.IFNA(VLOOKUP($A87&amp;K$1,主线配置!$D:$E,2,FALSE),"")</f>
        <v/>
      </c>
      <c r="L87" t="str">
        <f>_xlfn.IFNA(VLOOKUP($A87&amp;L$1,主线配置!$D:$E,2,FALSE),"")</f>
        <v/>
      </c>
      <c r="M87" t="str">
        <f>_xlfn.IFNA(VLOOKUP($A87&amp;M$1,主线配置!$D:$E,2,FALSE),"")</f>
        <v/>
      </c>
      <c r="N87" t="str">
        <f>_xlfn.IFNA(VLOOKUP($A87&amp;N$1,主线配置!$D:$E,2,FALSE),"")</f>
        <v/>
      </c>
      <c r="O87" t="str">
        <f>_xlfn.IFNA(VLOOKUP($A87&amp;O$1,主线配置!$D:$E,2,FALSE),"")</f>
        <v>3000126:84:1</v>
      </c>
      <c r="P87" t="str">
        <f>_xlfn.IFNA(VLOOKUP($A87&amp;P$1,主线配置!$D:$E,2,FALSE),"")</f>
        <v/>
      </c>
      <c r="Q87" t="str">
        <f>_xlfn.IFNA(VLOOKUP($A87&amp;Q$1,主线配置!$D:$E,2,FALSE),"")</f>
        <v/>
      </c>
      <c r="R87" t="str">
        <f>_xlfn.IFNA(VLOOKUP($A87&amp;R$1,主线配置!$D:$E,2,FALSE),"")</f>
        <v/>
      </c>
      <c r="S87" t="str">
        <f>_xlfn.IFNA(VLOOKUP($A87&amp;S$1,主线配置!$D:$E,2,FALSE),"")</f>
        <v/>
      </c>
      <c r="T87" t="str">
        <f>_xlfn.IFNA(VLOOKUP($A87&amp;T$1,主线配置!$D:$E,2,FALSE),"")</f>
        <v/>
      </c>
      <c r="U87" t="str">
        <f>_xlfn.IFNA(VLOOKUP($A87&amp;U$1,主线配置!$D:$E,2,FALSE),"")</f>
        <v/>
      </c>
    </row>
    <row r="88" spans="1:21" x14ac:dyDescent="0.15">
      <c r="A88">
        <f t="shared" si="1"/>
        <v>3000085</v>
      </c>
      <c r="B88" t="s">
        <v>599</v>
      </c>
      <c r="C88" s="9">
        <v>78</v>
      </c>
      <c r="D88" s="7" t="s">
        <v>600</v>
      </c>
      <c r="E88" s="7" t="s">
        <v>601</v>
      </c>
      <c r="F88" s="6">
        <f>VLOOKUP(A88,主线配置!A:C,2,FALSE)</f>
        <v>3000127</v>
      </c>
      <c r="G88" t="str">
        <f>_xlfn.IFNA(VLOOKUP($A88&amp;G$1,主线配置!$D:$E,2,FALSE),"")</f>
        <v/>
      </c>
      <c r="H88" t="str">
        <f>_xlfn.IFNA(VLOOKUP($A88&amp;H$1,主线配置!$D:$E,2,FALSE),"")</f>
        <v>3000127:85:1</v>
      </c>
      <c r="I88" t="str">
        <f>_xlfn.IFNA(VLOOKUP($A88&amp;I$1,主线配置!$D:$E,2,FALSE),"")</f>
        <v/>
      </c>
      <c r="J88" t="str">
        <f>_xlfn.IFNA(VLOOKUP($A88&amp;J$1,主线配置!$D:$E,2,FALSE),"")</f>
        <v/>
      </c>
      <c r="K88" t="str">
        <f>_xlfn.IFNA(VLOOKUP($A88&amp;K$1,主线配置!$D:$E,2,FALSE),"")</f>
        <v/>
      </c>
      <c r="L88" t="str">
        <f>_xlfn.IFNA(VLOOKUP($A88&amp;L$1,主线配置!$D:$E,2,FALSE),"")</f>
        <v/>
      </c>
      <c r="M88" t="str">
        <f>_xlfn.IFNA(VLOOKUP($A88&amp;M$1,主线配置!$D:$E,2,FALSE),"")</f>
        <v/>
      </c>
      <c r="N88" t="str">
        <f>_xlfn.IFNA(VLOOKUP($A88&amp;N$1,主线配置!$D:$E,2,FALSE),"")</f>
        <v/>
      </c>
      <c r="O88" t="str">
        <f>_xlfn.IFNA(VLOOKUP($A88&amp;O$1,主线配置!$D:$E,2,FALSE),"")</f>
        <v/>
      </c>
      <c r="P88" t="str">
        <f>_xlfn.IFNA(VLOOKUP($A88&amp;P$1,主线配置!$D:$E,2,FALSE),"")</f>
        <v/>
      </c>
      <c r="Q88" t="str">
        <f>_xlfn.IFNA(VLOOKUP($A88&amp;Q$1,主线配置!$D:$E,2,FALSE),"")</f>
        <v/>
      </c>
      <c r="R88" t="str">
        <f>_xlfn.IFNA(VLOOKUP($A88&amp;R$1,主线配置!$D:$E,2,FALSE),"")</f>
        <v/>
      </c>
      <c r="S88" t="str">
        <f>_xlfn.IFNA(VLOOKUP($A88&amp;S$1,主线配置!$D:$E,2,FALSE),"")</f>
        <v/>
      </c>
      <c r="T88" t="str">
        <f>_xlfn.IFNA(VLOOKUP($A88&amp;T$1,主线配置!$D:$E,2,FALSE),"")</f>
        <v/>
      </c>
      <c r="U88" t="str">
        <f>_xlfn.IFNA(VLOOKUP($A88&amp;U$1,主线配置!$D:$E,2,FALSE),"")</f>
        <v/>
      </c>
    </row>
    <row r="89" spans="1:21" x14ac:dyDescent="0.15">
      <c r="A89">
        <f t="shared" si="1"/>
        <v>3000086</v>
      </c>
      <c r="B89" t="s">
        <v>602</v>
      </c>
      <c r="C89" s="9">
        <v>79</v>
      </c>
      <c r="D89" s="7" t="s">
        <v>603</v>
      </c>
      <c r="E89" s="7" t="s">
        <v>604</v>
      </c>
      <c r="F89" s="6">
        <f>VLOOKUP(A89,主线配置!A:C,2,FALSE)</f>
        <v>3000129</v>
      </c>
      <c r="G89" t="str">
        <f>_xlfn.IFNA(VLOOKUP($A89&amp;G$1,主线配置!$D:$E,2,FALSE),"")</f>
        <v/>
      </c>
      <c r="H89" t="str">
        <f>_xlfn.IFNA(VLOOKUP($A89&amp;H$1,主线配置!$D:$E,2,FALSE),"")</f>
        <v/>
      </c>
      <c r="I89" t="str">
        <f>_xlfn.IFNA(VLOOKUP($A89&amp;I$1,主线配置!$D:$E,2,FALSE),"")</f>
        <v/>
      </c>
      <c r="J89" t="str">
        <f>_xlfn.IFNA(VLOOKUP($A89&amp;J$1,主线配置!$D:$E,2,FALSE),"")</f>
        <v/>
      </c>
      <c r="K89" t="str">
        <f>_xlfn.IFNA(VLOOKUP($A89&amp;K$1,主线配置!$D:$E,2,FALSE),"")</f>
        <v/>
      </c>
      <c r="L89" t="str">
        <f>_xlfn.IFNA(VLOOKUP($A89&amp;L$1,主线配置!$D:$E,2,FALSE),"")</f>
        <v/>
      </c>
      <c r="M89" t="str">
        <f>_xlfn.IFNA(VLOOKUP($A89&amp;M$1,主线配置!$D:$E,2,FALSE),"")</f>
        <v/>
      </c>
      <c r="N89" t="str">
        <f>_xlfn.IFNA(VLOOKUP($A89&amp;N$1,主线配置!$D:$E,2,FALSE),"")</f>
        <v/>
      </c>
      <c r="O89" t="str">
        <f>_xlfn.IFNA(VLOOKUP($A89&amp;O$1,主线配置!$D:$E,2,FALSE),"")</f>
        <v>3000128:86:1</v>
      </c>
      <c r="P89" t="str">
        <f>_xlfn.IFNA(VLOOKUP($A89&amp;P$1,主线配置!$D:$E,2,FALSE),"")</f>
        <v/>
      </c>
      <c r="Q89" t="str">
        <f>_xlfn.IFNA(VLOOKUP($A89&amp;Q$1,主线配置!$D:$E,2,FALSE),"")</f>
        <v/>
      </c>
      <c r="R89" t="str">
        <f>_xlfn.IFNA(VLOOKUP($A89&amp;R$1,主线配置!$D:$E,2,FALSE),"")</f>
        <v/>
      </c>
      <c r="S89" t="str">
        <f>_xlfn.IFNA(VLOOKUP($A89&amp;S$1,主线配置!$D:$E,2,FALSE),"")</f>
        <v/>
      </c>
      <c r="T89" t="str">
        <f>_xlfn.IFNA(VLOOKUP($A89&amp;T$1,主线配置!$D:$E,2,FALSE),"")</f>
        <v/>
      </c>
      <c r="U89" t="str">
        <f>_xlfn.IFNA(VLOOKUP($A89&amp;U$1,主线配置!$D:$E,2,FALSE),"")</f>
        <v/>
      </c>
    </row>
    <row r="90" spans="1:21" x14ac:dyDescent="0.15">
      <c r="A90">
        <f t="shared" si="1"/>
        <v>3000087</v>
      </c>
      <c r="B90" t="s">
        <v>605</v>
      </c>
      <c r="C90" s="9">
        <v>80</v>
      </c>
      <c r="D90" s="7" t="s">
        <v>606</v>
      </c>
      <c r="E90" s="7" t="s">
        <v>607</v>
      </c>
      <c r="F90" s="6">
        <f>VLOOKUP(A90,主线配置!A:C,2,FALSE)</f>
        <v>3000129</v>
      </c>
      <c r="G90" t="str">
        <f>_xlfn.IFNA(VLOOKUP($A90&amp;G$1,主线配置!$D:$E,2,FALSE),"")</f>
        <v/>
      </c>
      <c r="H90" t="str">
        <f>_xlfn.IFNA(VLOOKUP($A90&amp;H$1,主线配置!$D:$E,2,FALSE),"")</f>
        <v>3000129:87:1</v>
      </c>
      <c r="I90" t="str">
        <f>_xlfn.IFNA(VLOOKUP($A90&amp;I$1,主线配置!$D:$E,2,FALSE),"")</f>
        <v/>
      </c>
      <c r="J90" t="str">
        <f>_xlfn.IFNA(VLOOKUP($A90&amp;J$1,主线配置!$D:$E,2,FALSE),"")</f>
        <v/>
      </c>
      <c r="K90" t="str">
        <f>_xlfn.IFNA(VLOOKUP($A90&amp;K$1,主线配置!$D:$E,2,FALSE),"")</f>
        <v/>
      </c>
      <c r="L90" t="str">
        <f>_xlfn.IFNA(VLOOKUP($A90&amp;L$1,主线配置!$D:$E,2,FALSE),"")</f>
        <v/>
      </c>
      <c r="M90" t="str">
        <f>_xlfn.IFNA(VLOOKUP($A90&amp;M$1,主线配置!$D:$E,2,FALSE),"")</f>
        <v/>
      </c>
      <c r="N90" t="str">
        <f>_xlfn.IFNA(VLOOKUP($A90&amp;N$1,主线配置!$D:$E,2,FALSE),"")</f>
        <v/>
      </c>
      <c r="O90" t="str">
        <f>_xlfn.IFNA(VLOOKUP($A90&amp;O$1,主线配置!$D:$E,2,FALSE),"")</f>
        <v/>
      </c>
      <c r="P90" t="str">
        <f>_xlfn.IFNA(VLOOKUP($A90&amp;P$1,主线配置!$D:$E,2,FALSE),"")</f>
        <v/>
      </c>
      <c r="Q90" t="str">
        <f>_xlfn.IFNA(VLOOKUP($A90&amp;Q$1,主线配置!$D:$E,2,FALSE),"")</f>
        <v/>
      </c>
      <c r="R90" t="str">
        <f>_xlfn.IFNA(VLOOKUP($A90&amp;R$1,主线配置!$D:$E,2,FALSE),"")</f>
        <v/>
      </c>
      <c r="S90" t="str">
        <f>_xlfn.IFNA(VLOOKUP($A90&amp;S$1,主线配置!$D:$E,2,FALSE),"")</f>
        <v/>
      </c>
      <c r="T90" t="str">
        <f>_xlfn.IFNA(VLOOKUP($A90&amp;T$1,主线配置!$D:$E,2,FALSE),"")</f>
        <v/>
      </c>
      <c r="U90" t="str">
        <f>_xlfn.IFNA(VLOOKUP($A90&amp;U$1,主线配置!$D:$E,2,FALSE),"")</f>
        <v/>
      </c>
    </row>
    <row r="91" spans="1:21" x14ac:dyDescent="0.15">
      <c r="A91">
        <f t="shared" si="1"/>
        <v>3000088</v>
      </c>
      <c r="B91" t="s">
        <v>608</v>
      </c>
      <c r="C91" s="9">
        <v>81</v>
      </c>
      <c r="D91" s="7" t="s">
        <v>609</v>
      </c>
      <c r="E91" s="7" t="s">
        <v>610</v>
      </c>
      <c r="F91" s="6">
        <f>VLOOKUP(A91,主线配置!A:C,2,FALSE)</f>
        <v>3000131</v>
      </c>
      <c r="G91" t="str">
        <f>_xlfn.IFNA(VLOOKUP($A91&amp;G$1,主线配置!$D:$E,2,FALSE),"")</f>
        <v/>
      </c>
      <c r="H91" t="str">
        <f>_xlfn.IFNA(VLOOKUP($A91&amp;H$1,主线配置!$D:$E,2,FALSE),"")</f>
        <v/>
      </c>
      <c r="I91" t="str">
        <f>_xlfn.IFNA(VLOOKUP($A91&amp;I$1,主线配置!$D:$E,2,FALSE),"")</f>
        <v/>
      </c>
      <c r="J91" t="str">
        <f>_xlfn.IFNA(VLOOKUP($A91&amp;J$1,主线配置!$D:$E,2,FALSE),"")</f>
        <v/>
      </c>
      <c r="K91" t="str">
        <f>_xlfn.IFNA(VLOOKUP($A91&amp;K$1,主线配置!$D:$E,2,FALSE),"")</f>
        <v/>
      </c>
      <c r="L91" t="str">
        <f>_xlfn.IFNA(VLOOKUP($A91&amp;L$1,主线配置!$D:$E,2,FALSE),"")</f>
        <v/>
      </c>
      <c r="M91" t="str">
        <f>_xlfn.IFNA(VLOOKUP($A91&amp;M$1,主线配置!$D:$E,2,FALSE),"")</f>
        <v/>
      </c>
      <c r="N91" t="str">
        <f>_xlfn.IFNA(VLOOKUP($A91&amp;N$1,主线配置!$D:$E,2,FALSE),"")</f>
        <v/>
      </c>
      <c r="O91" t="str">
        <f>_xlfn.IFNA(VLOOKUP($A91&amp;O$1,主线配置!$D:$E,2,FALSE),"")</f>
        <v>3000130:88:1</v>
      </c>
      <c r="P91" t="str">
        <f>_xlfn.IFNA(VLOOKUP($A91&amp;P$1,主线配置!$D:$E,2,FALSE),"")</f>
        <v/>
      </c>
      <c r="Q91" t="str">
        <f>_xlfn.IFNA(VLOOKUP($A91&amp;Q$1,主线配置!$D:$E,2,FALSE),"")</f>
        <v/>
      </c>
      <c r="R91" t="str">
        <f>_xlfn.IFNA(VLOOKUP($A91&amp;R$1,主线配置!$D:$E,2,FALSE),"")</f>
        <v/>
      </c>
      <c r="S91" t="str">
        <f>_xlfn.IFNA(VLOOKUP($A91&amp;S$1,主线配置!$D:$E,2,FALSE),"")</f>
        <v/>
      </c>
      <c r="T91" t="str">
        <f>_xlfn.IFNA(VLOOKUP($A91&amp;T$1,主线配置!$D:$E,2,FALSE),"")</f>
        <v/>
      </c>
      <c r="U91" t="str">
        <f>_xlfn.IFNA(VLOOKUP($A91&amp;U$1,主线配置!$D:$E,2,FALSE),"")</f>
        <v/>
      </c>
    </row>
    <row r="92" spans="1:21" x14ac:dyDescent="0.15">
      <c r="A92">
        <f t="shared" si="1"/>
        <v>3000089</v>
      </c>
      <c r="B92" t="s">
        <v>611</v>
      </c>
      <c r="C92" s="9">
        <v>82</v>
      </c>
      <c r="D92" s="7" t="s">
        <v>612</v>
      </c>
      <c r="E92" s="7" t="s">
        <v>613</v>
      </c>
      <c r="F92" s="6">
        <f>VLOOKUP(A92,主线配置!A:C,2,FALSE)</f>
        <v>3000131</v>
      </c>
      <c r="G92" t="str">
        <f>_xlfn.IFNA(VLOOKUP($A92&amp;G$1,主线配置!$D:$E,2,FALSE),"")</f>
        <v/>
      </c>
      <c r="H92" t="str">
        <f>_xlfn.IFNA(VLOOKUP($A92&amp;H$1,主线配置!$D:$E,2,FALSE),"")</f>
        <v>3000131:89:1</v>
      </c>
      <c r="I92" t="str">
        <f>_xlfn.IFNA(VLOOKUP($A92&amp;I$1,主线配置!$D:$E,2,FALSE),"")</f>
        <v/>
      </c>
      <c r="J92" t="str">
        <f>_xlfn.IFNA(VLOOKUP($A92&amp;J$1,主线配置!$D:$E,2,FALSE),"")</f>
        <v/>
      </c>
      <c r="K92" t="str">
        <f>_xlfn.IFNA(VLOOKUP($A92&amp;K$1,主线配置!$D:$E,2,FALSE),"")</f>
        <v/>
      </c>
      <c r="L92" t="str">
        <f>_xlfn.IFNA(VLOOKUP($A92&amp;L$1,主线配置!$D:$E,2,FALSE),"")</f>
        <v/>
      </c>
      <c r="M92" t="str">
        <f>_xlfn.IFNA(VLOOKUP($A92&amp;M$1,主线配置!$D:$E,2,FALSE),"")</f>
        <v/>
      </c>
      <c r="N92" t="str">
        <f>_xlfn.IFNA(VLOOKUP($A92&amp;N$1,主线配置!$D:$E,2,FALSE),"")</f>
        <v/>
      </c>
      <c r="O92" t="str">
        <f>_xlfn.IFNA(VLOOKUP($A92&amp;O$1,主线配置!$D:$E,2,FALSE),"")</f>
        <v/>
      </c>
      <c r="P92" t="str">
        <f>_xlfn.IFNA(VLOOKUP($A92&amp;P$1,主线配置!$D:$E,2,FALSE),"")</f>
        <v/>
      </c>
      <c r="Q92" t="str">
        <f>_xlfn.IFNA(VLOOKUP($A92&amp;Q$1,主线配置!$D:$E,2,FALSE),"")</f>
        <v/>
      </c>
      <c r="R92" t="str">
        <f>_xlfn.IFNA(VLOOKUP($A92&amp;R$1,主线配置!$D:$E,2,FALSE),"")</f>
        <v/>
      </c>
      <c r="S92" t="str">
        <f>_xlfn.IFNA(VLOOKUP($A92&amp;S$1,主线配置!$D:$E,2,FALSE),"")</f>
        <v/>
      </c>
      <c r="T92" t="str">
        <f>_xlfn.IFNA(VLOOKUP($A92&amp;T$1,主线配置!$D:$E,2,FALSE),"")</f>
        <v/>
      </c>
      <c r="U92" t="str">
        <f>_xlfn.IFNA(VLOOKUP($A92&amp;U$1,主线配置!$D:$E,2,FALSE),"")</f>
        <v/>
      </c>
    </row>
    <row r="93" spans="1:21" x14ac:dyDescent="0.15">
      <c r="A93">
        <f t="shared" si="1"/>
        <v>3000090</v>
      </c>
      <c r="B93" t="s">
        <v>614</v>
      </c>
      <c r="C93" s="9">
        <v>83</v>
      </c>
      <c r="D93" s="7" t="s">
        <v>615</v>
      </c>
      <c r="E93" s="7" t="s">
        <v>616</v>
      </c>
      <c r="F93" s="6">
        <f>VLOOKUP(A93,主线配置!A:C,2,FALSE)</f>
        <v>3000133</v>
      </c>
      <c r="G93" t="str">
        <f>_xlfn.IFNA(VLOOKUP($A93&amp;G$1,主线配置!$D:$E,2,FALSE),"")</f>
        <v/>
      </c>
      <c r="H93" t="str">
        <f>_xlfn.IFNA(VLOOKUP($A93&amp;H$1,主线配置!$D:$E,2,FALSE),"")</f>
        <v/>
      </c>
      <c r="I93" t="str">
        <f>_xlfn.IFNA(VLOOKUP($A93&amp;I$1,主线配置!$D:$E,2,FALSE),"")</f>
        <v/>
      </c>
      <c r="J93" t="str">
        <f>_xlfn.IFNA(VLOOKUP($A93&amp;J$1,主线配置!$D:$E,2,FALSE),"")</f>
        <v/>
      </c>
      <c r="K93" t="str">
        <f>_xlfn.IFNA(VLOOKUP($A93&amp;K$1,主线配置!$D:$E,2,FALSE),"")</f>
        <v/>
      </c>
      <c r="L93" t="str">
        <f>_xlfn.IFNA(VLOOKUP($A93&amp;L$1,主线配置!$D:$E,2,FALSE),"")</f>
        <v/>
      </c>
      <c r="M93" t="str">
        <f>_xlfn.IFNA(VLOOKUP($A93&amp;M$1,主线配置!$D:$E,2,FALSE),"")</f>
        <v/>
      </c>
      <c r="N93" t="str">
        <f>_xlfn.IFNA(VLOOKUP($A93&amp;N$1,主线配置!$D:$E,2,FALSE),"")</f>
        <v/>
      </c>
      <c r="O93" t="str">
        <f>_xlfn.IFNA(VLOOKUP($A93&amp;O$1,主线配置!$D:$E,2,FALSE),"")</f>
        <v>3000132:90:1</v>
      </c>
      <c r="P93" t="str">
        <f>_xlfn.IFNA(VLOOKUP($A93&amp;P$1,主线配置!$D:$E,2,FALSE),"")</f>
        <v/>
      </c>
      <c r="Q93" t="str">
        <f>_xlfn.IFNA(VLOOKUP($A93&amp;Q$1,主线配置!$D:$E,2,FALSE),"")</f>
        <v/>
      </c>
      <c r="R93" t="str">
        <f>_xlfn.IFNA(VLOOKUP($A93&amp;R$1,主线配置!$D:$E,2,FALSE),"")</f>
        <v/>
      </c>
      <c r="S93" t="str">
        <f>_xlfn.IFNA(VLOOKUP($A93&amp;S$1,主线配置!$D:$E,2,FALSE),"")</f>
        <v/>
      </c>
      <c r="T93" t="str">
        <f>_xlfn.IFNA(VLOOKUP($A93&amp;T$1,主线配置!$D:$E,2,FALSE),"")</f>
        <v/>
      </c>
      <c r="U93" t="str">
        <f>_xlfn.IFNA(VLOOKUP($A93&amp;U$1,主线配置!$D:$E,2,FALSE),"")</f>
        <v/>
      </c>
    </row>
    <row r="94" spans="1:21" x14ac:dyDescent="0.15">
      <c r="A94">
        <f t="shared" si="1"/>
        <v>3000091</v>
      </c>
      <c r="B94" t="s">
        <v>617</v>
      </c>
      <c r="C94" s="9">
        <v>84</v>
      </c>
      <c r="D94" s="7" t="s">
        <v>618</v>
      </c>
      <c r="E94" s="7" t="s">
        <v>619</v>
      </c>
      <c r="F94" s="6">
        <f>VLOOKUP(A94,主线配置!A:C,2,FALSE)</f>
        <v>3000133</v>
      </c>
      <c r="G94" t="str">
        <f>_xlfn.IFNA(VLOOKUP($A94&amp;G$1,主线配置!$D:$E,2,FALSE),"")</f>
        <v/>
      </c>
      <c r="H94" t="str">
        <f>_xlfn.IFNA(VLOOKUP($A94&amp;H$1,主线配置!$D:$E,2,FALSE),"")</f>
        <v/>
      </c>
      <c r="I94" t="str">
        <f>_xlfn.IFNA(VLOOKUP($A94&amp;I$1,主线配置!$D:$E,2,FALSE),"")</f>
        <v/>
      </c>
      <c r="J94" t="str">
        <f>_xlfn.IFNA(VLOOKUP($A94&amp;J$1,主线配置!$D:$E,2,FALSE),"")</f>
        <v/>
      </c>
      <c r="K94" t="str">
        <f>_xlfn.IFNA(VLOOKUP($A94&amp;K$1,主线配置!$D:$E,2,FALSE),"")</f>
        <v/>
      </c>
      <c r="L94" t="str">
        <f>_xlfn.IFNA(VLOOKUP($A94&amp;L$1,主线配置!$D:$E,2,FALSE),"")</f>
        <v/>
      </c>
      <c r="M94" t="str">
        <f>_xlfn.IFNA(VLOOKUP($A94&amp;M$1,主线配置!$D:$E,2,FALSE),"")</f>
        <v/>
      </c>
      <c r="N94" t="str">
        <f>_xlfn.IFNA(VLOOKUP($A94&amp;N$1,主线配置!$D:$E,2,FALSE),"")</f>
        <v/>
      </c>
      <c r="O94" t="str">
        <f>_xlfn.IFNA(VLOOKUP($A94&amp;O$1,主线配置!$D:$E,2,FALSE),"")</f>
        <v>3000133:91:1</v>
      </c>
      <c r="P94" t="str">
        <f>_xlfn.IFNA(VLOOKUP($A94&amp;P$1,主线配置!$D:$E,2,FALSE),"")</f>
        <v/>
      </c>
      <c r="Q94" t="str">
        <f>_xlfn.IFNA(VLOOKUP($A94&amp;Q$1,主线配置!$D:$E,2,FALSE),"")</f>
        <v/>
      </c>
      <c r="R94" t="str">
        <f>_xlfn.IFNA(VLOOKUP($A94&amp;R$1,主线配置!$D:$E,2,FALSE),"")</f>
        <v/>
      </c>
      <c r="S94" t="str">
        <f>_xlfn.IFNA(VLOOKUP($A94&amp;S$1,主线配置!$D:$E,2,FALSE),"")</f>
        <v/>
      </c>
      <c r="T94" t="str">
        <f>_xlfn.IFNA(VLOOKUP($A94&amp;T$1,主线配置!$D:$E,2,FALSE),"")</f>
        <v/>
      </c>
      <c r="U94" t="str">
        <f>_xlfn.IFNA(VLOOKUP($A94&amp;U$1,主线配置!$D:$E,2,FALSE),"")</f>
        <v/>
      </c>
    </row>
    <row r="95" spans="1:21" x14ac:dyDescent="0.15">
      <c r="A95">
        <f t="shared" si="1"/>
        <v>3000092</v>
      </c>
      <c r="B95" t="s">
        <v>620</v>
      </c>
      <c r="C95" s="9">
        <v>85</v>
      </c>
      <c r="D95" s="7" t="s">
        <v>621</v>
      </c>
      <c r="E95" s="7" t="s">
        <v>622</v>
      </c>
      <c r="F95" s="6">
        <f>VLOOKUP(A95,主线配置!A:C,2,FALSE)</f>
        <v>3000134</v>
      </c>
      <c r="G95" t="str">
        <f>_xlfn.IFNA(VLOOKUP($A95&amp;G$1,主线配置!$D:$E,2,FALSE),"")</f>
        <v/>
      </c>
      <c r="H95" t="str">
        <f>_xlfn.IFNA(VLOOKUP($A95&amp;H$1,主线配置!$D:$E,2,FALSE),"")</f>
        <v/>
      </c>
      <c r="I95" t="str">
        <f>_xlfn.IFNA(VLOOKUP($A95&amp;I$1,主线配置!$D:$E,2,FALSE),"")</f>
        <v/>
      </c>
      <c r="J95" t="str">
        <f>_xlfn.IFNA(VLOOKUP($A95&amp;J$1,主线配置!$D:$E,2,FALSE),"")</f>
        <v/>
      </c>
      <c r="K95" t="str">
        <f>_xlfn.IFNA(VLOOKUP($A95&amp;K$1,主线配置!$D:$E,2,FALSE),"")</f>
        <v/>
      </c>
      <c r="L95" t="str">
        <f>_xlfn.IFNA(VLOOKUP($A95&amp;L$1,主线配置!$D:$E,2,FALSE),"")</f>
        <v/>
      </c>
      <c r="M95" t="str">
        <f>_xlfn.IFNA(VLOOKUP($A95&amp;M$1,主线配置!$D:$E,2,FALSE),"")</f>
        <v/>
      </c>
      <c r="N95" t="str">
        <f>_xlfn.IFNA(VLOOKUP($A95&amp;N$1,主线配置!$D:$E,2,FALSE),"")</f>
        <v/>
      </c>
      <c r="O95" t="str">
        <f>_xlfn.IFNA(VLOOKUP($A95&amp;O$1,主线配置!$D:$E,2,FALSE),"")</f>
        <v>3000134:92:1</v>
      </c>
      <c r="P95" t="str">
        <f>_xlfn.IFNA(VLOOKUP($A95&amp;P$1,主线配置!$D:$E,2,FALSE),"")</f>
        <v/>
      </c>
      <c r="Q95" t="str">
        <f>_xlfn.IFNA(VLOOKUP($A95&amp;Q$1,主线配置!$D:$E,2,FALSE),"")</f>
        <v/>
      </c>
      <c r="R95" t="str">
        <f>_xlfn.IFNA(VLOOKUP($A95&amp;R$1,主线配置!$D:$E,2,FALSE),"")</f>
        <v/>
      </c>
      <c r="S95" t="str">
        <f>_xlfn.IFNA(VLOOKUP($A95&amp;S$1,主线配置!$D:$E,2,FALSE),"")</f>
        <v/>
      </c>
      <c r="T95" t="str">
        <f>_xlfn.IFNA(VLOOKUP($A95&amp;T$1,主线配置!$D:$E,2,FALSE),"")</f>
        <v/>
      </c>
      <c r="U95" t="str">
        <f>_xlfn.IFNA(VLOOKUP($A95&amp;U$1,主线配置!$D:$E,2,FALSE),"")</f>
        <v/>
      </c>
    </row>
    <row r="96" spans="1:21" x14ac:dyDescent="0.15">
      <c r="A96">
        <f t="shared" si="1"/>
        <v>3000093</v>
      </c>
      <c r="B96" t="s">
        <v>623</v>
      </c>
      <c r="C96" s="9">
        <v>86</v>
      </c>
      <c r="D96" s="7" t="s">
        <v>624</v>
      </c>
      <c r="E96" s="7" t="s">
        <v>625</v>
      </c>
      <c r="F96" s="6">
        <f>VLOOKUP(A96,主线配置!A:C,2,FALSE)</f>
        <v>3000135</v>
      </c>
      <c r="G96" t="str">
        <f>_xlfn.IFNA(VLOOKUP($A96&amp;G$1,主线配置!$D:$E,2,FALSE),"")</f>
        <v/>
      </c>
      <c r="H96" t="str">
        <f>_xlfn.IFNA(VLOOKUP($A96&amp;H$1,主线配置!$D:$E,2,FALSE),"")</f>
        <v/>
      </c>
      <c r="I96" t="str">
        <f>_xlfn.IFNA(VLOOKUP($A96&amp;I$1,主线配置!$D:$E,2,FALSE),"")</f>
        <v/>
      </c>
      <c r="J96" t="str">
        <f>_xlfn.IFNA(VLOOKUP($A96&amp;J$1,主线配置!$D:$E,2,FALSE),"")</f>
        <v/>
      </c>
      <c r="K96" t="str">
        <f>_xlfn.IFNA(VLOOKUP($A96&amp;K$1,主线配置!$D:$E,2,FALSE),"")</f>
        <v/>
      </c>
      <c r="L96" t="str">
        <f>_xlfn.IFNA(VLOOKUP($A96&amp;L$1,主线配置!$D:$E,2,FALSE),"")</f>
        <v/>
      </c>
      <c r="M96" t="str">
        <f>_xlfn.IFNA(VLOOKUP($A96&amp;M$1,主线配置!$D:$E,2,FALSE),"")</f>
        <v/>
      </c>
      <c r="N96" t="str">
        <f>_xlfn.IFNA(VLOOKUP($A96&amp;N$1,主线配置!$D:$E,2,FALSE),"")</f>
        <v/>
      </c>
      <c r="O96" t="str">
        <f>_xlfn.IFNA(VLOOKUP($A96&amp;O$1,主线配置!$D:$E,2,FALSE),"")</f>
        <v>3000135:93:1</v>
      </c>
      <c r="P96" t="str">
        <f>_xlfn.IFNA(VLOOKUP($A96&amp;P$1,主线配置!$D:$E,2,FALSE),"")</f>
        <v/>
      </c>
      <c r="Q96" t="str">
        <f>_xlfn.IFNA(VLOOKUP($A96&amp;Q$1,主线配置!$D:$E,2,FALSE),"")</f>
        <v/>
      </c>
      <c r="R96" t="str">
        <f>_xlfn.IFNA(VLOOKUP($A96&amp;R$1,主线配置!$D:$E,2,FALSE),"")</f>
        <v/>
      </c>
      <c r="S96" t="str">
        <f>_xlfn.IFNA(VLOOKUP($A96&amp;S$1,主线配置!$D:$E,2,FALSE),"")</f>
        <v/>
      </c>
      <c r="T96" t="str">
        <f>_xlfn.IFNA(VLOOKUP($A96&amp;T$1,主线配置!$D:$E,2,FALSE),"")</f>
        <v/>
      </c>
      <c r="U96" t="str">
        <f>_xlfn.IFNA(VLOOKUP($A96&amp;U$1,主线配置!$D:$E,2,FALSE),"")</f>
        <v/>
      </c>
    </row>
    <row r="97" spans="1:21" x14ac:dyDescent="0.15">
      <c r="A97">
        <f t="shared" si="1"/>
        <v>3000094</v>
      </c>
      <c r="B97" t="s">
        <v>626</v>
      </c>
      <c r="C97" s="9">
        <v>87</v>
      </c>
      <c r="D97" s="7" t="s">
        <v>627</v>
      </c>
      <c r="E97" s="7" t="s">
        <v>628</v>
      </c>
      <c r="F97" s="6">
        <f>VLOOKUP(A97,主线配置!A:C,2,FALSE)</f>
        <v>3000136</v>
      </c>
      <c r="G97" t="str">
        <f>_xlfn.IFNA(VLOOKUP($A97&amp;G$1,主线配置!$D:$E,2,FALSE),"")</f>
        <v/>
      </c>
      <c r="H97" t="str">
        <f>_xlfn.IFNA(VLOOKUP($A97&amp;H$1,主线配置!$D:$E,2,FALSE),"")</f>
        <v/>
      </c>
      <c r="I97" t="str">
        <f>_xlfn.IFNA(VLOOKUP($A97&amp;I$1,主线配置!$D:$E,2,FALSE),"")</f>
        <v/>
      </c>
      <c r="J97" t="str">
        <f>_xlfn.IFNA(VLOOKUP($A97&amp;J$1,主线配置!$D:$E,2,FALSE),"")</f>
        <v/>
      </c>
      <c r="K97" t="str">
        <f>_xlfn.IFNA(VLOOKUP($A97&amp;K$1,主线配置!$D:$E,2,FALSE),"")</f>
        <v/>
      </c>
      <c r="L97" t="str">
        <f>_xlfn.IFNA(VLOOKUP($A97&amp;L$1,主线配置!$D:$E,2,FALSE),"")</f>
        <v/>
      </c>
      <c r="M97" t="str">
        <f>_xlfn.IFNA(VLOOKUP($A97&amp;M$1,主线配置!$D:$E,2,FALSE),"")</f>
        <v/>
      </c>
      <c r="N97" t="str">
        <f>_xlfn.IFNA(VLOOKUP($A97&amp;N$1,主线配置!$D:$E,2,FALSE),"")</f>
        <v/>
      </c>
      <c r="O97" t="str">
        <f>_xlfn.IFNA(VLOOKUP($A97&amp;O$1,主线配置!$D:$E,2,FALSE),"")</f>
        <v>3000136:94:1</v>
      </c>
      <c r="P97" t="str">
        <f>_xlfn.IFNA(VLOOKUP($A97&amp;P$1,主线配置!$D:$E,2,FALSE),"")</f>
        <v/>
      </c>
      <c r="Q97" t="str">
        <f>_xlfn.IFNA(VLOOKUP($A97&amp;Q$1,主线配置!$D:$E,2,FALSE),"")</f>
        <v/>
      </c>
      <c r="R97" t="str">
        <f>_xlfn.IFNA(VLOOKUP($A97&amp;R$1,主线配置!$D:$E,2,FALSE),"")</f>
        <v/>
      </c>
      <c r="S97" t="str">
        <f>_xlfn.IFNA(VLOOKUP($A97&amp;S$1,主线配置!$D:$E,2,FALSE),"")</f>
        <v/>
      </c>
      <c r="T97" t="str">
        <f>_xlfn.IFNA(VLOOKUP($A97&amp;T$1,主线配置!$D:$E,2,FALSE),"")</f>
        <v/>
      </c>
      <c r="U97" t="str">
        <f>_xlfn.IFNA(VLOOKUP($A97&amp;U$1,主线配置!$D:$E,2,FALSE),"")</f>
        <v/>
      </c>
    </row>
    <row r="98" spans="1:21" x14ac:dyDescent="0.15">
      <c r="A98">
        <f t="shared" si="1"/>
        <v>3000095</v>
      </c>
      <c r="B98" t="s">
        <v>629</v>
      </c>
      <c r="C98" s="9">
        <v>88</v>
      </c>
      <c r="D98" s="7" t="s">
        <v>630</v>
      </c>
      <c r="E98" s="7" t="s">
        <v>631</v>
      </c>
      <c r="F98" s="6">
        <f>VLOOKUP(A98,主线配置!A:C,2,FALSE)</f>
        <v>3000137</v>
      </c>
      <c r="G98" t="str">
        <f>_xlfn.IFNA(VLOOKUP($A98&amp;G$1,主线配置!$D:$E,2,FALSE),"")</f>
        <v/>
      </c>
      <c r="H98" t="str">
        <f>_xlfn.IFNA(VLOOKUP($A98&amp;H$1,主线配置!$D:$E,2,FALSE),"")</f>
        <v/>
      </c>
      <c r="I98" t="str">
        <f>_xlfn.IFNA(VLOOKUP($A98&amp;I$1,主线配置!$D:$E,2,FALSE),"")</f>
        <v/>
      </c>
      <c r="J98" t="str">
        <f>_xlfn.IFNA(VLOOKUP($A98&amp;J$1,主线配置!$D:$E,2,FALSE),"")</f>
        <v/>
      </c>
      <c r="K98" t="str">
        <f>_xlfn.IFNA(VLOOKUP($A98&amp;K$1,主线配置!$D:$E,2,FALSE),"")</f>
        <v/>
      </c>
      <c r="L98" t="str">
        <f>_xlfn.IFNA(VLOOKUP($A98&amp;L$1,主线配置!$D:$E,2,FALSE),"")</f>
        <v/>
      </c>
      <c r="M98" t="str">
        <f>_xlfn.IFNA(VLOOKUP($A98&amp;M$1,主线配置!$D:$E,2,FALSE),"")</f>
        <v/>
      </c>
      <c r="N98" t="str">
        <f>_xlfn.IFNA(VLOOKUP($A98&amp;N$1,主线配置!$D:$E,2,FALSE),"")</f>
        <v/>
      </c>
      <c r="O98" t="str">
        <f>_xlfn.IFNA(VLOOKUP($A98&amp;O$1,主线配置!$D:$E,2,FALSE),"")</f>
        <v>3000137:95:1</v>
      </c>
      <c r="P98" t="str">
        <f>_xlfn.IFNA(VLOOKUP($A98&amp;P$1,主线配置!$D:$E,2,FALSE),"")</f>
        <v/>
      </c>
      <c r="Q98" t="str">
        <f>_xlfn.IFNA(VLOOKUP($A98&amp;Q$1,主线配置!$D:$E,2,FALSE),"")</f>
        <v/>
      </c>
      <c r="R98" t="str">
        <f>_xlfn.IFNA(VLOOKUP($A98&amp;R$1,主线配置!$D:$E,2,FALSE),"")</f>
        <v/>
      </c>
      <c r="S98" t="str">
        <f>_xlfn.IFNA(VLOOKUP($A98&amp;S$1,主线配置!$D:$E,2,FALSE),"")</f>
        <v/>
      </c>
      <c r="T98" t="str">
        <f>_xlfn.IFNA(VLOOKUP($A98&amp;T$1,主线配置!$D:$E,2,FALSE),"")</f>
        <v/>
      </c>
      <c r="U98" t="str">
        <f>_xlfn.IFNA(VLOOKUP($A98&amp;U$1,主线配置!$D:$E,2,FALSE),"")</f>
        <v/>
      </c>
    </row>
    <row r="99" spans="1:21" x14ac:dyDescent="0.15">
      <c r="A99">
        <f t="shared" si="1"/>
        <v>3000096</v>
      </c>
      <c r="B99" t="s">
        <v>632</v>
      </c>
      <c r="C99" s="9">
        <v>89</v>
      </c>
      <c r="D99" s="7" t="s">
        <v>633</v>
      </c>
      <c r="E99" s="7" t="s">
        <v>634</v>
      </c>
      <c r="F99" s="6">
        <f>VLOOKUP(A99,主线配置!A:C,2,FALSE)</f>
        <v>3000138</v>
      </c>
      <c r="G99" t="str">
        <f>_xlfn.IFNA(VLOOKUP($A99&amp;G$1,主线配置!$D:$E,2,FALSE),"")</f>
        <v/>
      </c>
      <c r="H99" t="str">
        <f>_xlfn.IFNA(VLOOKUP($A99&amp;H$1,主线配置!$D:$E,2,FALSE),"")</f>
        <v/>
      </c>
      <c r="I99" t="str">
        <f>_xlfn.IFNA(VLOOKUP($A99&amp;I$1,主线配置!$D:$E,2,FALSE),"")</f>
        <v/>
      </c>
      <c r="J99" t="str">
        <f>_xlfn.IFNA(VLOOKUP($A99&amp;J$1,主线配置!$D:$E,2,FALSE),"")</f>
        <v/>
      </c>
      <c r="K99" t="str">
        <f>_xlfn.IFNA(VLOOKUP($A99&amp;K$1,主线配置!$D:$E,2,FALSE),"")</f>
        <v/>
      </c>
      <c r="L99" t="str">
        <f>_xlfn.IFNA(VLOOKUP($A99&amp;L$1,主线配置!$D:$E,2,FALSE),"")</f>
        <v/>
      </c>
      <c r="M99" t="str">
        <f>_xlfn.IFNA(VLOOKUP($A99&amp;M$1,主线配置!$D:$E,2,FALSE),"")</f>
        <v/>
      </c>
      <c r="N99" t="str">
        <f>_xlfn.IFNA(VLOOKUP($A99&amp;N$1,主线配置!$D:$E,2,FALSE),"")</f>
        <v/>
      </c>
      <c r="O99" t="str">
        <f>_xlfn.IFNA(VLOOKUP($A99&amp;O$1,主线配置!$D:$E,2,FALSE),"")</f>
        <v>3000138:96:1</v>
      </c>
      <c r="P99" t="str">
        <f>_xlfn.IFNA(VLOOKUP($A99&amp;P$1,主线配置!$D:$E,2,FALSE),"")</f>
        <v/>
      </c>
      <c r="Q99" t="str">
        <f>_xlfn.IFNA(VLOOKUP($A99&amp;Q$1,主线配置!$D:$E,2,FALSE),"")</f>
        <v/>
      </c>
      <c r="R99" t="str">
        <f>_xlfn.IFNA(VLOOKUP($A99&amp;R$1,主线配置!$D:$E,2,FALSE),"")</f>
        <v/>
      </c>
      <c r="S99" t="str">
        <f>_xlfn.IFNA(VLOOKUP($A99&amp;S$1,主线配置!$D:$E,2,FALSE),"")</f>
        <v/>
      </c>
      <c r="T99" t="str">
        <f>_xlfn.IFNA(VLOOKUP($A99&amp;T$1,主线配置!$D:$E,2,FALSE),"")</f>
        <v/>
      </c>
      <c r="U99" t="str">
        <f>_xlfn.IFNA(VLOOKUP($A99&amp;U$1,主线配置!$D:$E,2,FALSE),"")</f>
        <v/>
      </c>
    </row>
    <row r="100" spans="1:21" x14ac:dyDescent="0.15">
      <c r="A100">
        <f t="shared" si="1"/>
        <v>3000097</v>
      </c>
      <c r="B100" t="s">
        <v>635</v>
      </c>
      <c r="C100" s="9">
        <v>90</v>
      </c>
      <c r="D100" s="7" t="s">
        <v>636</v>
      </c>
      <c r="E100" s="7" t="s">
        <v>637</v>
      </c>
      <c r="F100" s="6">
        <f>VLOOKUP(A100,主线配置!A:C,2,FALSE)</f>
        <v>3000139</v>
      </c>
      <c r="G100" t="str">
        <f>_xlfn.IFNA(VLOOKUP($A100&amp;G$1,主线配置!$D:$E,2,FALSE),"")</f>
        <v/>
      </c>
      <c r="H100" t="str">
        <f>_xlfn.IFNA(VLOOKUP($A100&amp;H$1,主线配置!$D:$E,2,FALSE),"")</f>
        <v/>
      </c>
      <c r="I100" t="str">
        <f>_xlfn.IFNA(VLOOKUP($A100&amp;I$1,主线配置!$D:$E,2,FALSE),"")</f>
        <v/>
      </c>
      <c r="J100" t="str">
        <f>_xlfn.IFNA(VLOOKUP($A100&amp;J$1,主线配置!$D:$E,2,FALSE),"")</f>
        <v/>
      </c>
      <c r="K100" t="str">
        <f>_xlfn.IFNA(VLOOKUP($A100&amp;K$1,主线配置!$D:$E,2,FALSE),"")</f>
        <v/>
      </c>
      <c r="L100" t="str">
        <f>_xlfn.IFNA(VLOOKUP($A100&amp;L$1,主线配置!$D:$E,2,FALSE),"")</f>
        <v/>
      </c>
      <c r="M100" t="str">
        <f>_xlfn.IFNA(VLOOKUP($A100&amp;M$1,主线配置!$D:$E,2,FALSE),"")</f>
        <v/>
      </c>
      <c r="N100" t="str">
        <f>_xlfn.IFNA(VLOOKUP($A100&amp;N$1,主线配置!$D:$E,2,FALSE),"")</f>
        <v/>
      </c>
      <c r="O100" t="str">
        <f>_xlfn.IFNA(VLOOKUP($A100&amp;O$1,主线配置!$D:$E,2,FALSE),"")</f>
        <v>3000139:97:1</v>
      </c>
      <c r="P100" t="str">
        <f>_xlfn.IFNA(VLOOKUP($A100&amp;P$1,主线配置!$D:$E,2,FALSE),"")</f>
        <v/>
      </c>
      <c r="Q100" t="str">
        <f>_xlfn.IFNA(VLOOKUP($A100&amp;Q$1,主线配置!$D:$E,2,FALSE),"")</f>
        <v/>
      </c>
      <c r="R100" t="str">
        <f>_xlfn.IFNA(VLOOKUP($A100&amp;R$1,主线配置!$D:$E,2,FALSE),"")</f>
        <v/>
      </c>
      <c r="S100" t="str">
        <f>_xlfn.IFNA(VLOOKUP($A100&amp;S$1,主线配置!$D:$E,2,FALSE),"")</f>
        <v/>
      </c>
      <c r="T100" t="str">
        <f>_xlfn.IFNA(VLOOKUP($A100&amp;T$1,主线配置!$D:$E,2,FALSE),"")</f>
        <v/>
      </c>
      <c r="U100" t="str">
        <f>_xlfn.IFNA(VLOOKUP($A100&amp;U$1,主线配置!$D:$E,2,FALSE),"")</f>
        <v/>
      </c>
    </row>
    <row r="101" spans="1:21" x14ac:dyDescent="0.15">
      <c r="A101">
        <f t="shared" si="1"/>
        <v>3000098</v>
      </c>
      <c r="B101" t="s">
        <v>638</v>
      </c>
      <c r="C101" s="9">
        <v>91</v>
      </c>
      <c r="D101" s="7" t="s">
        <v>639</v>
      </c>
      <c r="E101" s="7" t="s">
        <v>640</v>
      </c>
      <c r="F101" s="6">
        <f>VLOOKUP(A101,主线配置!A:C,2,FALSE)</f>
        <v>3000140</v>
      </c>
      <c r="G101" t="str">
        <f>_xlfn.IFNA(VLOOKUP($A101&amp;G$1,主线配置!$D:$E,2,FALSE),"")</f>
        <v/>
      </c>
      <c r="H101" t="str">
        <f>_xlfn.IFNA(VLOOKUP($A101&amp;H$1,主线配置!$D:$E,2,FALSE),"")</f>
        <v/>
      </c>
      <c r="I101" t="str">
        <f>_xlfn.IFNA(VLOOKUP($A101&amp;I$1,主线配置!$D:$E,2,FALSE),"")</f>
        <v/>
      </c>
      <c r="J101" t="str">
        <f>_xlfn.IFNA(VLOOKUP($A101&amp;J$1,主线配置!$D:$E,2,FALSE),"")</f>
        <v/>
      </c>
      <c r="K101" t="str">
        <f>_xlfn.IFNA(VLOOKUP($A101&amp;K$1,主线配置!$D:$E,2,FALSE),"")</f>
        <v/>
      </c>
      <c r="L101" t="str">
        <f>_xlfn.IFNA(VLOOKUP($A101&amp;L$1,主线配置!$D:$E,2,FALSE),"")</f>
        <v/>
      </c>
      <c r="M101" t="str">
        <f>_xlfn.IFNA(VLOOKUP($A101&amp;M$1,主线配置!$D:$E,2,FALSE),"")</f>
        <v/>
      </c>
      <c r="N101" t="str">
        <f>_xlfn.IFNA(VLOOKUP($A101&amp;N$1,主线配置!$D:$E,2,FALSE),"")</f>
        <v/>
      </c>
      <c r="O101" t="str">
        <f>_xlfn.IFNA(VLOOKUP($A101&amp;O$1,主线配置!$D:$E,2,FALSE),"")</f>
        <v>3000140:98:1</v>
      </c>
      <c r="P101" t="str">
        <f>_xlfn.IFNA(VLOOKUP($A101&amp;P$1,主线配置!$D:$E,2,FALSE),"")</f>
        <v/>
      </c>
      <c r="Q101" t="str">
        <f>_xlfn.IFNA(VLOOKUP($A101&amp;Q$1,主线配置!$D:$E,2,FALSE),"")</f>
        <v/>
      </c>
      <c r="R101" t="str">
        <f>_xlfn.IFNA(VLOOKUP($A101&amp;R$1,主线配置!$D:$E,2,FALSE),"")</f>
        <v/>
      </c>
      <c r="S101" t="str">
        <f>_xlfn.IFNA(VLOOKUP($A101&amp;S$1,主线配置!$D:$E,2,FALSE),"")</f>
        <v/>
      </c>
      <c r="T101" t="str">
        <f>_xlfn.IFNA(VLOOKUP($A101&amp;T$1,主线配置!$D:$E,2,FALSE),"")</f>
        <v/>
      </c>
      <c r="U101" t="str">
        <f>_xlfn.IFNA(VLOOKUP($A101&amp;U$1,主线配置!$D:$E,2,FALSE),"")</f>
        <v/>
      </c>
    </row>
    <row r="102" spans="1:21" x14ac:dyDescent="0.15">
      <c r="A102">
        <f t="shared" si="1"/>
        <v>3000099</v>
      </c>
      <c r="B102" t="s">
        <v>641</v>
      </c>
      <c r="C102" s="9">
        <v>92</v>
      </c>
      <c r="D102" s="7" t="s">
        <v>642</v>
      </c>
      <c r="E102" s="7" t="s">
        <v>643</v>
      </c>
      <c r="F102" s="6">
        <f>VLOOKUP(A102,主线配置!A:C,2,FALSE)</f>
        <v>3000141</v>
      </c>
      <c r="G102" t="str">
        <f>_xlfn.IFNA(VLOOKUP($A102&amp;G$1,主线配置!$D:$E,2,FALSE),"")</f>
        <v/>
      </c>
      <c r="H102" t="str">
        <f>_xlfn.IFNA(VLOOKUP($A102&amp;H$1,主线配置!$D:$E,2,FALSE),"")</f>
        <v/>
      </c>
      <c r="I102" t="str">
        <f>_xlfn.IFNA(VLOOKUP($A102&amp;I$1,主线配置!$D:$E,2,FALSE),"")</f>
        <v/>
      </c>
      <c r="J102" t="str">
        <f>_xlfn.IFNA(VLOOKUP($A102&amp;J$1,主线配置!$D:$E,2,FALSE),"")</f>
        <v/>
      </c>
      <c r="K102" t="str">
        <f>_xlfn.IFNA(VLOOKUP($A102&amp;K$1,主线配置!$D:$E,2,FALSE),"")</f>
        <v/>
      </c>
      <c r="L102" t="str">
        <f>_xlfn.IFNA(VLOOKUP($A102&amp;L$1,主线配置!$D:$E,2,FALSE),"")</f>
        <v/>
      </c>
      <c r="M102" t="str">
        <f>_xlfn.IFNA(VLOOKUP($A102&amp;M$1,主线配置!$D:$E,2,FALSE),"")</f>
        <v/>
      </c>
      <c r="N102" t="str">
        <f>_xlfn.IFNA(VLOOKUP($A102&amp;N$1,主线配置!$D:$E,2,FALSE),"")</f>
        <v/>
      </c>
      <c r="O102" t="str">
        <f>_xlfn.IFNA(VLOOKUP($A102&amp;O$1,主线配置!$D:$E,2,FALSE),"")</f>
        <v>3000141:99:1</v>
      </c>
      <c r="P102" t="str">
        <f>_xlfn.IFNA(VLOOKUP($A102&amp;P$1,主线配置!$D:$E,2,FALSE),"")</f>
        <v/>
      </c>
      <c r="Q102" t="str">
        <f>_xlfn.IFNA(VLOOKUP($A102&amp;Q$1,主线配置!$D:$E,2,FALSE),"")</f>
        <v/>
      </c>
      <c r="R102" t="str">
        <f>_xlfn.IFNA(VLOOKUP($A102&amp;R$1,主线配置!$D:$E,2,FALSE),"")</f>
        <v/>
      </c>
      <c r="S102" t="str">
        <f>_xlfn.IFNA(VLOOKUP($A102&amp;S$1,主线配置!$D:$E,2,FALSE),"")</f>
        <v/>
      </c>
      <c r="T102" t="str">
        <f>_xlfn.IFNA(VLOOKUP($A102&amp;T$1,主线配置!$D:$E,2,FALSE),"")</f>
        <v/>
      </c>
      <c r="U102" t="str">
        <f>_xlfn.IFNA(VLOOKUP($A102&amp;U$1,主线配置!$D:$E,2,FALSE),"")</f>
        <v/>
      </c>
    </row>
    <row r="103" spans="1:21" x14ac:dyDescent="0.15">
      <c r="A103">
        <f t="shared" si="1"/>
        <v>3000100</v>
      </c>
      <c r="B103" t="s">
        <v>644</v>
      </c>
      <c r="C103" s="9">
        <v>93</v>
      </c>
      <c r="D103" s="7" t="s">
        <v>645</v>
      </c>
      <c r="E103" s="7" t="s">
        <v>646</v>
      </c>
      <c r="F103" s="6">
        <f>VLOOKUP(A103,主线配置!A:C,2,FALSE)</f>
        <v>3000142</v>
      </c>
      <c r="G103" t="str">
        <f>_xlfn.IFNA(VLOOKUP($A103&amp;G$1,主线配置!$D:$E,2,FALSE),"")</f>
        <v/>
      </c>
      <c r="H103" t="str">
        <f>_xlfn.IFNA(VLOOKUP($A103&amp;H$1,主线配置!$D:$E,2,FALSE),"")</f>
        <v/>
      </c>
      <c r="I103" t="str">
        <f>_xlfn.IFNA(VLOOKUP($A103&amp;I$1,主线配置!$D:$E,2,FALSE),"")</f>
        <v/>
      </c>
      <c r="J103" t="str">
        <f>_xlfn.IFNA(VLOOKUP($A103&amp;J$1,主线配置!$D:$E,2,FALSE),"")</f>
        <v/>
      </c>
      <c r="K103" t="str">
        <f>_xlfn.IFNA(VLOOKUP($A103&amp;K$1,主线配置!$D:$E,2,FALSE),"")</f>
        <v/>
      </c>
      <c r="L103" t="str">
        <f>_xlfn.IFNA(VLOOKUP($A103&amp;L$1,主线配置!$D:$E,2,FALSE),"")</f>
        <v/>
      </c>
      <c r="M103" t="str">
        <f>_xlfn.IFNA(VLOOKUP($A103&amp;M$1,主线配置!$D:$E,2,FALSE),"")</f>
        <v/>
      </c>
      <c r="N103" t="str">
        <f>_xlfn.IFNA(VLOOKUP($A103&amp;N$1,主线配置!$D:$E,2,FALSE),"")</f>
        <v/>
      </c>
      <c r="O103" t="str">
        <f>_xlfn.IFNA(VLOOKUP($A103&amp;O$1,主线配置!$D:$E,2,FALSE),"")</f>
        <v>3000142:100:1</v>
      </c>
      <c r="P103" t="str">
        <f>_xlfn.IFNA(VLOOKUP($A103&amp;P$1,主线配置!$D:$E,2,FALSE),"")</f>
        <v/>
      </c>
      <c r="Q103" t="str">
        <f>_xlfn.IFNA(VLOOKUP($A103&amp;Q$1,主线配置!$D:$E,2,FALSE),"")</f>
        <v/>
      </c>
      <c r="R103" t="str">
        <f>_xlfn.IFNA(VLOOKUP($A103&amp;R$1,主线配置!$D:$E,2,FALSE),"")</f>
        <v/>
      </c>
      <c r="S103" t="str">
        <f>_xlfn.IFNA(VLOOKUP($A103&amp;S$1,主线配置!$D:$E,2,FALSE),"")</f>
        <v/>
      </c>
      <c r="T103" t="str">
        <f>_xlfn.IFNA(VLOOKUP($A103&amp;T$1,主线配置!$D:$E,2,FALSE),"")</f>
        <v/>
      </c>
      <c r="U103" t="str">
        <f>_xlfn.IFNA(VLOOKUP($A103&amp;U$1,主线配置!$D:$E,2,FALSE),"")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topLeftCell="A105" workbookViewId="0">
      <selection activeCell="A145" sqref="A145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3000001</v>
      </c>
      <c r="B4" s="1" t="str">
        <f>VLOOKUP(A4,主线配置!G:I,3,FALSE)</f>
        <v>小蘑菇</v>
      </c>
      <c r="C4" s="7"/>
      <c r="D4" s="6" t="str">
        <f>VLOOKUP(B4,怪物属性偏向!F:P,11,FALSE)</f>
        <v>m1000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IF(VLOOKUP(VLOOKUP($A4,主线配置!$O:$P,2,FALSE),怪物属性偏向!$E:$O,怪物属性偏向!J$1-1,FALSE)=0,"",VLOOKUP(VLOOKUP($A4,主线配置!$O:$P,2,FALSE),怪物属性偏向!$E:$O,怪物属性偏向!J$1-1,FALSE))</f>
        <v>20000001</v>
      </c>
      <c r="O4" s="8" t="str">
        <f>IF(VLOOKUP(VLOOKUP($A4,主线配置!$O:$P,2,FALSE),怪物属性偏向!$E:$O,怪物属性偏向!K$1-1,FALSE)=0,"",VLOOKUP(VLOOKUP($A4,主线配置!$O:$P,2,FALSE),怪物属性偏向!$E:$O,怪物属性偏向!K$1-1,FALSE))</f>
        <v/>
      </c>
      <c r="P4" s="8" t="str">
        <f>IF(VLOOKUP(VLOOKUP($A4,主线配置!$O:$P,2,FALSE),怪物属性偏向!$E:$O,怪物属性偏向!L$1-1,FALSE)=0,"",VLOOKUP(VLOOKUP($A4,主线配置!$O:$P,2,FALSE),怪物属性偏向!$E:$O,怪物属性偏向!L$1-1,FALSE))</f>
        <v/>
      </c>
      <c r="Q4" s="8" t="str">
        <f>IF(VLOOKUP(VLOOKUP($A4,主线配置!$O:$P,2,FALSE),怪物属性偏向!$E:$O,怪物属性偏向!M$1-1,FALSE)=0,"",VLOOKUP(VLOOKUP($A4,主线配置!$O:$P,2,FALSE),怪物属性偏向!$E:$O,怪物属性偏向!M$1-1,FALSE))</f>
        <v/>
      </c>
      <c r="R4" s="8" t="str">
        <f>IF(VLOOKUP(VLOOKUP($A4,主线配置!$O:$P,2,FALSE),怪物属性偏向!$E:$O,怪物属性偏向!N$1-1,FALSE)=0,"",VLOOKUP(VLOOKUP($A4,主线配置!$O:$P,2,FALSE),怪物属性偏向!$E:$O,怪物属性偏向!N$1-1,FALSE))</f>
        <v/>
      </c>
      <c r="S4" s="8" t="str">
        <f>IF(VLOOKUP(VLOOKUP($A4,主线配置!$O:$P,2,FALSE),怪物属性偏向!$E:$O,怪物属性偏向!O$1-1,FALSE)=0,"",VLOOKUP(VLOOKUP($A4,主线配置!$O:$P,2,FALSE),怪物属性偏向!$E:$O,怪物属性偏向!O$1-1,FALSE))</f>
        <v/>
      </c>
    </row>
    <row r="5" spans="1:19" x14ac:dyDescent="0.15">
      <c r="A5" s="3">
        <f>A4+1</f>
        <v>3000002</v>
      </c>
      <c r="B5" s="1" t="str">
        <f>VLOOKUP(A5,主线配置!G:I,3,FALSE)</f>
        <v>小蘑菇</v>
      </c>
      <c r="C5" s="7"/>
      <c r="D5" s="6" t="str">
        <f>VLOOKUP(B5,怪物属性偏向!F:P,11,FALSE)</f>
        <v>m1000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IF(VLOOKUP(VLOOKUP($A5,主线配置!$O:$P,2,FALSE),怪物属性偏向!$E:$O,怪物属性偏向!J$1-1,FALSE)=0,"",VLOOKUP(VLOOKUP($A5,主线配置!$O:$P,2,FALSE),怪物属性偏向!$E:$O,怪物属性偏向!J$1-1,FALSE))</f>
        <v>20000001</v>
      </c>
      <c r="O5" s="8" t="str">
        <f>IF(VLOOKUP(VLOOKUP($A5,主线配置!$O:$P,2,FALSE),怪物属性偏向!$E:$O,怪物属性偏向!K$1-1,FALSE)=0,"",VLOOKUP(VLOOKUP($A5,主线配置!$O:$P,2,FALSE),怪物属性偏向!$E:$O,怪物属性偏向!K$1-1,FALSE))</f>
        <v/>
      </c>
      <c r="P5" s="8" t="str">
        <f>IF(VLOOKUP(VLOOKUP($A5,主线配置!$O:$P,2,FALSE),怪物属性偏向!$E:$O,怪物属性偏向!L$1-1,FALSE)=0,"",VLOOKUP(VLOOKUP($A5,主线配置!$O:$P,2,FALSE),怪物属性偏向!$E:$O,怪物属性偏向!L$1-1,FALSE))</f>
        <v/>
      </c>
      <c r="Q5" s="8" t="str">
        <f>IF(VLOOKUP(VLOOKUP($A5,主线配置!$O:$P,2,FALSE),怪物属性偏向!$E:$O,怪物属性偏向!M$1-1,FALSE)=0,"",VLOOKUP(VLOOKUP($A5,主线配置!$O:$P,2,FALSE),怪物属性偏向!$E:$O,怪物属性偏向!M$1-1,FALSE))</f>
        <v/>
      </c>
      <c r="R5" s="8" t="str">
        <f>IF(VLOOKUP(VLOOKUP($A5,主线配置!$O:$P,2,FALSE),怪物属性偏向!$E:$O,怪物属性偏向!N$1-1,FALSE)=0,"",VLOOKUP(VLOOKUP($A5,主线配置!$O:$P,2,FALSE),怪物属性偏向!$E:$O,怪物属性偏向!N$1-1,FALSE))</f>
        <v/>
      </c>
      <c r="S5" s="8" t="str">
        <f>IF(VLOOKUP(VLOOKUP($A5,主线配置!$O:$P,2,FALSE),怪物属性偏向!$E:$O,怪物属性偏向!O$1-1,FALSE)=0,"",VLOOKUP(VLOOKUP($A5,主线配置!$O:$P,2,FALSE),怪物属性偏向!$E:$O,怪物属性偏向!O$1-1,FALSE))</f>
        <v/>
      </c>
    </row>
    <row r="6" spans="1:19" x14ac:dyDescent="0.15">
      <c r="A6" s="3">
        <f t="shared" ref="A6:A69" si="0">A5+1</f>
        <v>3000003</v>
      </c>
      <c r="B6" s="1" t="str">
        <f>VLOOKUP(A6,主线配置!G:I,3,FALSE)</f>
        <v>小蘑菇</v>
      </c>
      <c r="C6" s="7"/>
      <c r="D6" s="6" t="str">
        <f>VLOOKUP(B6,怪物属性偏向!F:P,11,FALSE)</f>
        <v>m1000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IF(VLOOKUP(VLOOKUP($A6,主线配置!$O:$P,2,FALSE),怪物属性偏向!$E:$O,怪物属性偏向!J$1-1,FALSE)=0,"",VLOOKUP(VLOOKUP($A6,主线配置!$O:$P,2,FALSE),怪物属性偏向!$E:$O,怪物属性偏向!J$1-1,FALSE))</f>
        <v>20000001</v>
      </c>
      <c r="O6" s="8" t="str">
        <f>IF(VLOOKUP(VLOOKUP($A6,主线配置!$O:$P,2,FALSE),怪物属性偏向!$E:$O,怪物属性偏向!K$1-1,FALSE)=0,"",VLOOKUP(VLOOKUP($A6,主线配置!$O:$P,2,FALSE),怪物属性偏向!$E:$O,怪物属性偏向!K$1-1,FALSE))</f>
        <v/>
      </c>
      <c r="P6" s="8" t="str">
        <f>IF(VLOOKUP(VLOOKUP($A6,主线配置!$O:$P,2,FALSE),怪物属性偏向!$E:$O,怪物属性偏向!L$1-1,FALSE)=0,"",VLOOKUP(VLOOKUP($A6,主线配置!$O:$P,2,FALSE),怪物属性偏向!$E:$O,怪物属性偏向!L$1-1,FALSE))</f>
        <v/>
      </c>
      <c r="Q6" s="8" t="str">
        <f>IF(VLOOKUP(VLOOKUP($A6,主线配置!$O:$P,2,FALSE),怪物属性偏向!$E:$O,怪物属性偏向!M$1-1,FALSE)=0,"",VLOOKUP(VLOOKUP($A6,主线配置!$O:$P,2,FALSE),怪物属性偏向!$E:$O,怪物属性偏向!M$1-1,FALSE))</f>
        <v/>
      </c>
      <c r="R6" s="8" t="str">
        <f>IF(VLOOKUP(VLOOKUP($A6,主线配置!$O:$P,2,FALSE),怪物属性偏向!$E:$O,怪物属性偏向!N$1-1,FALSE)=0,"",VLOOKUP(VLOOKUP($A6,主线配置!$O:$P,2,FALSE),怪物属性偏向!$E:$O,怪物属性偏向!N$1-1,FALSE))</f>
        <v/>
      </c>
      <c r="S6" s="8" t="str">
        <f>IF(VLOOKUP(VLOOKUP($A6,主线配置!$O:$P,2,FALSE),怪物属性偏向!$E:$O,怪物属性偏向!O$1-1,FALSE)=0,"",VLOOKUP(VLOOKUP($A6,主线配置!$O:$P,2,FALSE),怪物属性偏向!$E:$O,怪物属性偏向!O$1-1,FALSE))</f>
        <v/>
      </c>
    </row>
    <row r="7" spans="1:19" x14ac:dyDescent="0.15">
      <c r="A7" s="3">
        <f t="shared" si="0"/>
        <v>3000004</v>
      </c>
      <c r="B7" s="1" t="str">
        <f>VLOOKUP(A7,主线配置!G:I,3,FALSE)</f>
        <v>小蘑菇</v>
      </c>
      <c r="C7" s="7"/>
      <c r="D7" s="6" t="str">
        <f>VLOOKUP(B7,怪物属性偏向!F:P,11,FALSE)</f>
        <v>m1000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IF(VLOOKUP(VLOOKUP($A7,主线配置!$O:$P,2,FALSE),怪物属性偏向!$E:$O,怪物属性偏向!J$1-1,FALSE)=0,"",VLOOKUP(VLOOKUP($A7,主线配置!$O:$P,2,FALSE),怪物属性偏向!$E:$O,怪物属性偏向!J$1-1,FALSE))</f>
        <v>20000001</v>
      </c>
      <c r="O7" s="8" t="str">
        <f>IF(VLOOKUP(VLOOKUP($A7,主线配置!$O:$P,2,FALSE),怪物属性偏向!$E:$O,怪物属性偏向!K$1-1,FALSE)=0,"",VLOOKUP(VLOOKUP($A7,主线配置!$O:$P,2,FALSE),怪物属性偏向!$E:$O,怪物属性偏向!K$1-1,FALSE))</f>
        <v/>
      </c>
      <c r="P7" s="8" t="str">
        <f>IF(VLOOKUP(VLOOKUP($A7,主线配置!$O:$P,2,FALSE),怪物属性偏向!$E:$O,怪物属性偏向!L$1-1,FALSE)=0,"",VLOOKUP(VLOOKUP($A7,主线配置!$O:$P,2,FALSE),怪物属性偏向!$E:$O,怪物属性偏向!L$1-1,FALSE))</f>
        <v/>
      </c>
      <c r="Q7" s="8" t="str">
        <f>IF(VLOOKUP(VLOOKUP($A7,主线配置!$O:$P,2,FALSE),怪物属性偏向!$E:$O,怪物属性偏向!M$1-1,FALSE)=0,"",VLOOKUP(VLOOKUP($A7,主线配置!$O:$P,2,FALSE),怪物属性偏向!$E:$O,怪物属性偏向!M$1-1,FALSE))</f>
        <v/>
      </c>
      <c r="R7" s="8" t="str">
        <f>IF(VLOOKUP(VLOOKUP($A7,主线配置!$O:$P,2,FALSE),怪物属性偏向!$E:$O,怪物属性偏向!N$1-1,FALSE)=0,"",VLOOKUP(VLOOKUP($A7,主线配置!$O:$P,2,FALSE),怪物属性偏向!$E:$O,怪物属性偏向!N$1-1,FALSE))</f>
        <v/>
      </c>
      <c r="S7" s="8" t="str">
        <f>IF(VLOOKUP(VLOOKUP($A7,主线配置!$O:$P,2,FALSE),怪物属性偏向!$E:$O,怪物属性偏向!O$1-1,FALSE)=0,"",VLOOKUP(VLOOKUP($A7,主线配置!$O:$P,2,FALSE),怪物属性偏向!$E:$O,怪物属性偏向!O$1-1,FALSE))</f>
        <v/>
      </c>
    </row>
    <row r="8" spans="1:19" x14ac:dyDescent="0.15">
      <c r="A8" s="3">
        <f t="shared" si="0"/>
        <v>3000005</v>
      </c>
      <c r="B8" s="1" t="str">
        <f>VLOOKUP(A8,主线配置!G:I,3,FALSE)</f>
        <v>小蘑菇</v>
      </c>
      <c r="C8" s="7"/>
      <c r="D8" s="6" t="str">
        <f>VLOOKUP(B8,怪物属性偏向!F:P,11,FALSE)</f>
        <v>m1000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IF(VLOOKUP(VLOOKUP($A8,主线配置!$O:$P,2,FALSE),怪物属性偏向!$E:$O,怪物属性偏向!J$1-1,FALSE)=0,"",VLOOKUP(VLOOKUP($A8,主线配置!$O:$P,2,FALSE),怪物属性偏向!$E:$O,怪物属性偏向!J$1-1,FALSE))</f>
        <v>20000001</v>
      </c>
      <c r="O8" s="8" t="str">
        <f>IF(VLOOKUP(VLOOKUP($A8,主线配置!$O:$P,2,FALSE),怪物属性偏向!$E:$O,怪物属性偏向!K$1-1,FALSE)=0,"",VLOOKUP(VLOOKUP($A8,主线配置!$O:$P,2,FALSE),怪物属性偏向!$E:$O,怪物属性偏向!K$1-1,FALSE))</f>
        <v/>
      </c>
      <c r="P8" s="8" t="str">
        <f>IF(VLOOKUP(VLOOKUP($A8,主线配置!$O:$P,2,FALSE),怪物属性偏向!$E:$O,怪物属性偏向!L$1-1,FALSE)=0,"",VLOOKUP(VLOOKUP($A8,主线配置!$O:$P,2,FALSE),怪物属性偏向!$E:$O,怪物属性偏向!L$1-1,FALSE))</f>
        <v/>
      </c>
      <c r="Q8" s="8" t="str">
        <f>IF(VLOOKUP(VLOOKUP($A8,主线配置!$O:$P,2,FALSE),怪物属性偏向!$E:$O,怪物属性偏向!M$1-1,FALSE)=0,"",VLOOKUP(VLOOKUP($A8,主线配置!$O:$P,2,FALSE),怪物属性偏向!$E:$O,怪物属性偏向!M$1-1,FALSE))</f>
        <v/>
      </c>
      <c r="R8" s="8" t="str">
        <f>IF(VLOOKUP(VLOOKUP($A8,主线配置!$O:$P,2,FALSE),怪物属性偏向!$E:$O,怪物属性偏向!N$1-1,FALSE)=0,"",VLOOKUP(VLOOKUP($A8,主线配置!$O:$P,2,FALSE),怪物属性偏向!$E:$O,怪物属性偏向!N$1-1,FALSE))</f>
        <v/>
      </c>
      <c r="S8" s="8" t="str">
        <f>IF(VLOOKUP(VLOOKUP($A8,主线配置!$O:$P,2,FALSE),怪物属性偏向!$E:$O,怪物属性偏向!O$1-1,FALSE)=0,"",VLOOKUP(VLOOKUP($A8,主线配置!$O:$P,2,FALSE),怪物属性偏向!$E:$O,怪物属性偏向!O$1-1,FALSE))</f>
        <v/>
      </c>
    </row>
    <row r="9" spans="1:19" x14ac:dyDescent="0.15">
      <c r="A9" s="3">
        <f>A8+1</f>
        <v>3000006</v>
      </c>
      <c r="B9" s="1" t="str">
        <f>VLOOKUP(A9,主线配置!G:I,3,FALSE)</f>
        <v>小蘑菇</v>
      </c>
      <c r="C9" s="7"/>
      <c r="D9" s="6" t="str">
        <f>VLOOKUP(B9,怪物属性偏向!F:P,11,FALSE)</f>
        <v>m1000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IF(VLOOKUP(VLOOKUP($A9,主线配置!$O:$P,2,FALSE),怪物属性偏向!$E:$O,怪物属性偏向!J$1-1,FALSE)=0,"",VLOOKUP(VLOOKUP($A9,主线配置!$O:$P,2,FALSE),怪物属性偏向!$E:$O,怪物属性偏向!J$1-1,FALSE))</f>
        <v>20000001</v>
      </c>
      <c r="O9" s="8" t="str">
        <f>IF(VLOOKUP(VLOOKUP($A9,主线配置!$O:$P,2,FALSE),怪物属性偏向!$E:$O,怪物属性偏向!K$1-1,FALSE)=0,"",VLOOKUP(VLOOKUP($A9,主线配置!$O:$P,2,FALSE),怪物属性偏向!$E:$O,怪物属性偏向!K$1-1,FALSE))</f>
        <v/>
      </c>
      <c r="P9" s="8" t="str">
        <f>IF(VLOOKUP(VLOOKUP($A9,主线配置!$O:$P,2,FALSE),怪物属性偏向!$E:$O,怪物属性偏向!L$1-1,FALSE)=0,"",VLOOKUP(VLOOKUP($A9,主线配置!$O:$P,2,FALSE),怪物属性偏向!$E:$O,怪物属性偏向!L$1-1,FALSE))</f>
        <v/>
      </c>
      <c r="Q9" s="8" t="str">
        <f>IF(VLOOKUP(VLOOKUP($A9,主线配置!$O:$P,2,FALSE),怪物属性偏向!$E:$O,怪物属性偏向!M$1-1,FALSE)=0,"",VLOOKUP(VLOOKUP($A9,主线配置!$O:$P,2,FALSE),怪物属性偏向!$E:$O,怪物属性偏向!M$1-1,FALSE))</f>
        <v/>
      </c>
      <c r="R9" s="8" t="str">
        <f>IF(VLOOKUP(VLOOKUP($A9,主线配置!$O:$P,2,FALSE),怪物属性偏向!$E:$O,怪物属性偏向!N$1-1,FALSE)=0,"",VLOOKUP(VLOOKUP($A9,主线配置!$O:$P,2,FALSE),怪物属性偏向!$E:$O,怪物属性偏向!N$1-1,FALSE))</f>
        <v/>
      </c>
      <c r="S9" s="8" t="str">
        <f>IF(VLOOKUP(VLOOKUP($A9,主线配置!$O:$P,2,FALSE),怪物属性偏向!$E:$O,怪物属性偏向!O$1-1,FALSE)=0,"",VLOOKUP(VLOOKUP($A9,主线配置!$O:$P,2,FALSE),怪物属性偏向!$E:$O,怪物属性偏向!O$1-1,FALSE))</f>
        <v/>
      </c>
    </row>
    <row r="10" spans="1:19" x14ac:dyDescent="0.15">
      <c r="A10" s="3">
        <f t="shared" si="0"/>
        <v>3000007</v>
      </c>
      <c r="B10" s="1" t="str">
        <f>VLOOKUP(A10,主线配置!G:I,3,FALSE)</f>
        <v>黄蜂怪</v>
      </c>
      <c r="C10" s="7"/>
      <c r="D10" s="6" t="str">
        <f>VLOOKUP(B10,怪物属性偏向!F:P,11,FALSE)</f>
        <v>m1001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IF(VLOOKUP(VLOOKUP($A10,主线配置!$O:$P,2,FALSE),怪物属性偏向!$E:$O,怪物属性偏向!J$1-1,FALSE)=0,"",VLOOKUP(VLOOKUP($A10,主线配置!$O:$P,2,FALSE),怪物属性偏向!$E:$O,怪物属性偏向!J$1-1,FALSE))</f>
        <v>20000002</v>
      </c>
      <c r="O10" s="8">
        <f>IF(VLOOKUP(VLOOKUP($A10,主线配置!$O:$P,2,FALSE),怪物属性偏向!$E:$O,怪物属性偏向!K$1-1,FALSE)=0,"",VLOOKUP(VLOOKUP($A10,主线配置!$O:$P,2,FALSE),怪物属性偏向!$E:$O,怪物属性偏向!K$1-1,FALSE))</f>
        <v>20000003</v>
      </c>
      <c r="P10" s="8" t="str">
        <f>IF(VLOOKUP(VLOOKUP($A10,主线配置!$O:$P,2,FALSE),怪物属性偏向!$E:$O,怪物属性偏向!L$1-1,FALSE)=0,"",VLOOKUP(VLOOKUP($A10,主线配置!$O:$P,2,FALSE),怪物属性偏向!$E:$O,怪物属性偏向!L$1-1,FALSE))</f>
        <v/>
      </c>
      <c r="Q10" s="8" t="str">
        <f>IF(VLOOKUP(VLOOKUP($A10,主线配置!$O:$P,2,FALSE),怪物属性偏向!$E:$O,怪物属性偏向!M$1-1,FALSE)=0,"",VLOOKUP(VLOOKUP($A10,主线配置!$O:$P,2,FALSE),怪物属性偏向!$E:$O,怪物属性偏向!M$1-1,FALSE))</f>
        <v/>
      </c>
      <c r="R10" s="8" t="str">
        <f>IF(VLOOKUP(VLOOKUP($A10,主线配置!$O:$P,2,FALSE),怪物属性偏向!$E:$O,怪物属性偏向!N$1-1,FALSE)=0,"",VLOOKUP(VLOOKUP($A10,主线配置!$O:$P,2,FALSE),怪物属性偏向!$E:$O,怪物属性偏向!N$1-1,FALSE))</f>
        <v/>
      </c>
      <c r="S10" s="8" t="str">
        <f>IF(VLOOKUP(VLOOKUP($A10,主线配置!$O:$P,2,FALSE),怪物属性偏向!$E:$O,怪物属性偏向!O$1-1,FALSE)=0,"",VLOOKUP(VLOOKUP($A10,主线配置!$O:$P,2,FALSE),怪物属性偏向!$E:$O,怪物属性偏向!O$1-1,FALSE))</f>
        <v/>
      </c>
    </row>
    <row r="11" spans="1:19" x14ac:dyDescent="0.15">
      <c r="A11" s="3">
        <f t="shared" si="0"/>
        <v>3000008</v>
      </c>
      <c r="B11" s="1" t="str">
        <f>VLOOKUP(A11,主线配置!G:I,3,FALSE)</f>
        <v>黄蜂怪</v>
      </c>
      <c r="C11" s="7"/>
      <c r="D11" s="6" t="str">
        <f>VLOOKUP(B11,怪物属性偏向!F:P,11,FALSE)</f>
        <v>m1001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IF(VLOOKUP(VLOOKUP($A11,主线配置!$O:$P,2,FALSE),怪物属性偏向!$E:$O,怪物属性偏向!J$1-1,FALSE)=0,"",VLOOKUP(VLOOKUP($A11,主线配置!$O:$P,2,FALSE),怪物属性偏向!$E:$O,怪物属性偏向!J$1-1,FALSE))</f>
        <v>20000002</v>
      </c>
      <c r="O11" s="8">
        <f>IF(VLOOKUP(VLOOKUP($A11,主线配置!$O:$P,2,FALSE),怪物属性偏向!$E:$O,怪物属性偏向!K$1-1,FALSE)=0,"",VLOOKUP(VLOOKUP($A11,主线配置!$O:$P,2,FALSE),怪物属性偏向!$E:$O,怪物属性偏向!K$1-1,FALSE))</f>
        <v>20000003</v>
      </c>
      <c r="P11" s="8" t="str">
        <f>IF(VLOOKUP(VLOOKUP($A11,主线配置!$O:$P,2,FALSE),怪物属性偏向!$E:$O,怪物属性偏向!L$1-1,FALSE)=0,"",VLOOKUP(VLOOKUP($A11,主线配置!$O:$P,2,FALSE),怪物属性偏向!$E:$O,怪物属性偏向!L$1-1,FALSE))</f>
        <v/>
      </c>
      <c r="Q11" s="8" t="str">
        <f>IF(VLOOKUP(VLOOKUP($A11,主线配置!$O:$P,2,FALSE),怪物属性偏向!$E:$O,怪物属性偏向!M$1-1,FALSE)=0,"",VLOOKUP(VLOOKUP($A11,主线配置!$O:$P,2,FALSE),怪物属性偏向!$E:$O,怪物属性偏向!M$1-1,FALSE))</f>
        <v/>
      </c>
      <c r="R11" s="8" t="str">
        <f>IF(VLOOKUP(VLOOKUP($A11,主线配置!$O:$P,2,FALSE),怪物属性偏向!$E:$O,怪物属性偏向!N$1-1,FALSE)=0,"",VLOOKUP(VLOOKUP($A11,主线配置!$O:$P,2,FALSE),怪物属性偏向!$E:$O,怪物属性偏向!N$1-1,FALSE))</f>
        <v/>
      </c>
      <c r="S11" s="8" t="str">
        <f>IF(VLOOKUP(VLOOKUP($A11,主线配置!$O:$P,2,FALSE),怪物属性偏向!$E:$O,怪物属性偏向!O$1-1,FALSE)=0,"",VLOOKUP(VLOOKUP($A11,主线配置!$O:$P,2,FALSE),怪物属性偏向!$E:$O,怪物属性偏向!O$1-1,FALSE))</f>
        <v/>
      </c>
    </row>
    <row r="12" spans="1:19" x14ac:dyDescent="0.15">
      <c r="A12" s="3">
        <f t="shared" si="0"/>
        <v>3000009</v>
      </c>
      <c r="B12" s="1" t="str">
        <f>VLOOKUP(A12,主线配置!G:I,3,FALSE)</f>
        <v>小蘑菇</v>
      </c>
      <c r="C12" s="7"/>
      <c r="D12" s="6" t="str">
        <f>VLOOKUP(B12,怪物属性偏向!F:P,11,FALSE)</f>
        <v>m1000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IF(VLOOKUP(VLOOKUP($A12,主线配置!$O:$P,2,FALSE),怪物属性偏向!$E:$O,怪物属性偏向!J$1-1,FALSE)=0,"",VLOOKUP(VLOOKUP($A12,主线配置!$O:$P,2,FALSE),怪物属性偏向!$E:$O,怪物属性偏向!J$1-1,FALSE))</f>
        <v>20000001</v>
      </c>
      <c r="O12" s="8" t="str">
        <f>IF(VLOOKUP(VLOOKUP($A12,主线配置!$O:$P,2,FALSE),怪物属性偏向!$E:$O,怪物属性偏向!K$1-1,FALSE)=0,"",VLOOKUP(VLOOKUP($A12,主线配置!$O:$P,2,FALSE),怪物属性偏向!$E:$O,怪物属性偏向!K$1-1,FALSE))</f>
        <v/>
      </c>
      <c r="P12" s="8" t="str">
        <f>IF(VLOOKUP(VLOOKUP($A12,主线配置!$O:$P,2,FALSE),怪物属性偏向!$E:$O,怪物属性偏向!L$1-1,FALSE)=0,"",VLOOKUP(VLOOKUP($A12,主线配置!$O:$P,2,FALSE),怪物属性偏向!$E:$O,怪物属性偏向!L$1-1,FALSE))</f>
        <v/>
      </c>
      <c r="Q12" s="8" t="str">
        <f>IF(VLOOKUP(VLOOKUP($A12,主线配置!$O:$P,2,FALSE),怪物属性偏向!$E:$O,怪物属性偏向!M$1-1,FALSE)=0,"",VLOOKUP(VLOOKUP($A12,主线配置!$O:$P,2,FALSE),怪物属性偏向!$E:$O,怪物属性偏向!M$1-1,FALSE))</f>
        <v/>
      </c>
      <c r="R12" s="8" t="str">
        <f>IF(VLOOKUP(VLOOKUP($A12,主线配置!$O:$P,2,FALSE),怪物属性偏向!$E:$O,怪物属性偏向!N$1-1,FALSE)=0,"",VLOOKUP(VLOOKUP($A12,主线配置!$O:$P,2,FALSE),怪物属性偏向!$E:$O,怪物属性偏向!N$1-1,FALSE))</f>
        <v/>
      </c>
      <c r="S12" s="8" t="str">
        <f>IF(VLOOKUP(VLOOKUP($A12,主线配置!$O:$P,2,FALSE),怪物属性偏向!$E:$O,怪物属性偏向!O$1-1,FALSE)=0,"",VLOOKUP(VLOOKUP($A12,主线配置!$O:$P,2,FALSE),怪物属性偏向!$E:$O,怪物属性偏向!O$1-1,FALSE))</f>
        <v/>
      </c>
    </row>
    <row r="13" spans="1:19" x14ac:dyDescent="0.15">
      <c r="A13" s="3">
        <f t="shared" si="0"/>
        <v>3000010</v>
      </c>
      <c r="B13" s="1" t="str">
        <f>VLOOKUP(A13,主线配置!G:I,3,FALSE)</f>
        <v>小蘑菇</v>
      </c>
      <c r="C13" s="7"/>
      <c r="D13" s="6" t="str">
        <f>VLOOKUP(B13,怪物属性偏向!F:P,11,FALSE)</f>
        <v>m1000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IF(VLOOKUP(VLOOKUP($A13,主线配置!$O:$P,2,FALSE),怪物属性偏向!$E:$O,怪物属性偏向!J$1-1,FALSE)=0,"",VLOOKUP(VLOOKUP($A13,主线配置!$O:$P,2,FALSE),怪物属性偏向!$E:$O,怪物属性偏向!J$1-1,FALSE))</f>
        <v>20000001</v>
      </c>
      <c r="O13" s="8" t="str">
        <f>IF(VLOOKUP(VLOOKUP($A13,主线配置!$O:$P,2,FALSE),怪物属性偏向!$E:$O,怪物属性偏向!K$1-1,FALSE)=0,"",VLOOKUP(VLOOKUP($A13,主线配置!$O:$P,2,FALSE),怪物属性偏向!$E:$O,怪物属性偏向!K$1-1,FALSE))</f>
        <v/>
      </c>
      <c r="P13" s="8" t="str">
        <f>IF(VLOOKUP(VLOOKUP($A13,主线配置!$O:$P,2,FALSE),怪物属性偏向!$E:$O,怪物属性偏向!L$1-1,FALSE)=0,"",VLOOKUP(VLOOKUP($A13,主线配置!$O:$P,2,FALSE),怪物属性偏向!$E:$O,怪物属性偏向!L$1-1,FALSE))</f>
        <v/>
      </c>
      <c r="Q13" s="8" t="str">
        <f>IF(VLOOKUP(VLOOKUP($A13,主线配置!$O:$P,2,FALSE),怪物属性偏向!$E:$O,怪物属性偏向!M$1-1,FALSE)=0,"",VLOOKUP(VLOOKUP($A13,主线配置!$O:$P,2,FALSE),怪物属性偏向!$E:$O,怪物属性偏向!M$1-1,FALSE))</f>
        <v/>
      </c>
      <c r="R13" s="8" t="str">
        <f>IF(VLOOKUP(VLOOKUP($A13,主线配置!$O:$P,2,FALSE),怪物属性偏向!$E:$O,怪物属性偏向!N$1-1,FALSE)=0,"",VLOOKUP(VLOOKUP($A13,主线配置!$O:$P,2,FALSE),怪物属性偏向!$E:$O,怪物属性偏向!N$1-1,FALSE))</f>
        <v/>
      </c>
      <c r="S13" s="8" t="str">
        <f>IF(VLOOKUP(VLOOKUP($A13,主线配置!$O:$P,2,FALSE),怪物属性偏向!$E:$O,怪物属性偏向!O$1-1,FALSE)=0,"",VLOOKUP(VLOOKUP($A13,主线配置!$O:$P,2,FALSE),怪物属性偏向!$E:$O,怪物属性偏向!O$1-1,FALSE))</f>
        <v/>
      </c>
    </row>
    <row r="14" spans="1:19" x14ac:dyDescent="0.15">
      <c r="A14" s="3">
        <f t="shared" si="0"/>
        <v>3000011</v>
      </c>
      <c r="B14" s="1" t="str">
        <f>VLOOKUP(A14,主线配置!G:I,3,FALSE)</f>
        <v>黄蜂怪</v>
      </c>
      <c r="C14" s="7"/>
      <c r="D14" s="6" t="str">
        <f>VLOOKUP(B14,怪物属性偏向!F:P,11,FALSE)</f>
        <v>m1001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IF(VLOOKUP(VLOOKUP($A14,主线配置!$O:$P,2,FALSE),怪物属性偏向!$E:$O,怪物属性偏向!J$1-1,FALSE)=0,"",VLOOKUP(VLOOKUP($A14,主线配置!$O:$P,2,FALSE),怪物属性偏向!$E:$O,怪物属性偏向!J$1-1,FALSE))</f>
        <v>20000002</v>
      </c>
      <c r="O14" s="8">
        <f>IF(VLOOKUP(VLOOKUP($A14,主线配置!$O:$P,2,FALSE),怪物属性偏向!$E:$O,怪物属性偏向!K$1-1,FALSE)=0,"",VLOOKUP(VLOOKUP($A14,主线配置!$O:$P,2,FALSE),怪物属性偏向!$E:$O,怪物属性偏向!K$1-1,FALSE))</f>
        <v>20000003</v>
      </c>
      <c r="P14" s="8" t="str">
        <f>IF(VLOOKUP(VLOOKUP($A14,主线配置!$O:$P,2,FALSE),怪物属性偏向!$E:$O,怪物属性偏向!L$1-1,FALSE)=0,"",VLOOKUP(VLOOKUP($A14,主线配置!$O:$P,2,FALSE),怪物属性偏向!$E:$O,怪物属性偏向!L$1-1,FALSE))</f>
        <v/>
      </c>
      <c r="Q14" s="8" t="str">
        <f>IF(VLOOKUP(VLOOKUP($A14,主线配置!$O:$P,2,FALSE),怪物属性偏向!$E:$O,怪物属性偏向!M$1-1,FALSE)=0,"",VLOOKUP(VLOOKUP($A14,主线配置!$O:$P,2,FALSE),怪物属性偏向!$E:$O,怪物属性偏向!M$1-1,FALSE))</f>
        <v/>
      </c>
      <c r="R14" s="8" t="str">
        <f>IF(VLOOKUP(VLOOKUP($A14,主线配置!$O:$P,2,FALSE),怪物属性偏向!$E:$O,怪物属性偏向!N$1-1,FALSE)=0,"",VLOOKUP(VLOOKUP($A14,主线配置!$O:$P,2,FALSE),怪物属性偏向!$E:$O,怪物属性偏向!N$1-1,FALSE))</f>
        <v/>
      </c>
      <c r="S14" s="8" t="str">
        <f>IF(VLOOKUP(VLOOKUP($A14,主线配置!$O:$P,2,FALSE),怪物属性偏向!$E:$O,怪物属性偏向!O$1-1,FALSE)=0,"",VLOOKUP(VLOOKUP($A14,主线配置!$O:$P,2,FALSE),怪物属性偏向!$E:$O,怪物属性偏向!O$1-1,FALSE))</f>
        <v/>
      </c>
    </row>
    <row r="15" spans="1:19" x14ac:dyDescent="0.15">
      <c r="A15" s="3">
        <f t="shared" si="0"/>
        <v>3000012</v>
      </c>
      <c r="B15" s="1" t="str">
        <f>VLOOKUP(A15,主线配置!G:I,3,FALSE)</f>
        <v>黄蜂怪</v>
      </c>
      <c r="C15" s="7"/>
      <c r="D15" s="6" t="str">
        <f>VLOOKUP(B15,怪物属性偏向!F:P,11,FALSE)</f>
        <v>m1001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IF(VLOOKUP(VLOOKUP($A15,主线配置!$O:$P,2,FALSE),怪物属性偏向!$E:$O,怪物属性偏向!J$1-1,FALSE)=0,"",VLOOKUP(VLOOKUP($A15,主线配置!$O:$P,2,FALSE),怪物属性偏向!$E:$O,怪物属性偏向!J$1-1,FALSE))</f>
        <v>20000002</v>
      </c>
      <c r="O15" s="8">
        <f>IF(VLOOKUP(VLOOKUP($A15,主线配置!$O:$P,2,FALSE),怪物属性偏向!$E:$O,怪物属性偏向!K$1-1,FALSE)=0,"",VLOOKUP(VLOOKUP($A15,主线配置!$O:$P,2,FALSE),怪物属性偏向!$E:$O,怪物属性偏向!K$1-1,FALSE))</f>
        <v>20000003</v>
      </c>
      <c r="P15" s="8" t="str">
        <f>IF(VLOOKUP(VLOOKUP($A15,主线配置!$O:$P,2,FALSE),怪物属性偏向!$E:$O,怪物属性偏向!L$1-1,FALSE)=0,"",VLOOKUP(VLOOKUP($A15,主线配置!$O:$P,2,FALSE),怪物属性偏向!$E:$O,怪物属性偏向!L$1-1,FALSE))</f>
        <v/>
      </c>
      <c r="Q15" s="8" t="str">
        <f>IF(VLOOKUP(VLOOKUP($A15,主线配置!$O:$P,2,FALSE),怪物属性偏向!$E:$O,怪物属性偏向!M$1-1,FALSE)=0,"",VLOOKUP(VLOOKUP($A15,主线配置!$O:$P,2,FALSE),怪物属性偏向!$E:$O,怪物属性偏向!M$1-1,FALSE))</f>
        <v/>
      </c>
      <c r="R15" s="8" t="str">
        <f>IF(VLOOKUP(VLOOKUP($A15,主线配置!$O:$P,2,FALSE),怪物属性偏向!$E:$O,怪物属性偏向!N$1-1,FALSE)=0,"",VLOOKUP(VLOOKUP($A15,主线配置!$O:$P,2,FALSE),怪物属性偏向!$E:$O,怪物属性偏向!N$1-1,FALSE))</f>
        <v/>
      </c>
      <c r="S15" s="8" t="str">
        <f>IF(VLOOKUP(VLOOKUP($A15,主线配置!$O:$P,2,FALSE),怪物属性偏向!$E:$O,怪物属性偏向!O$1-1,FALSE)=0,"",VLOOKUP(VLOOKUP($A15,主线配置!$O:$P,2,FALSE),怪物属性偏向!$E:$O,怪物属性偏向!O$1-1,FALSE))</f>
        <v/>
      </c>
    </row>
    <row r="16" spans="1:19" x14ac:dyDescent="0.15">
      <c r="A16" s="3">
        <f t="shared" si="0"/>
        <v>3000013</v>
      </c>
      <c r="B16" s="1" t="str">
        <f>VLOOKUP(A16,主线配置!G:I,3,FALSE)</f>
        <v>甲虫精</v>
      </c>
      <c r="C16" s="7"/>
      <c r="D16" s="6" t="str">
        <f>VLOOKUP(B16,怪物属性偏向!F:P,11,FALSE)</f>
        <v>m1002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IF(VLOOKUP(VLOOKUP($A16,主线配置!$O:$P,2,FALSE),怪物属性偏向!$E:$O,怪物属性偏向!J$1-1,FALSE)=0,"",VLOOKUP(VLOOKUP($A16,主线配置!$O:$P,2,FALSE),怪物属性偏向!$E:$O,怪物属性偏向!J$1-1,FALSE))</f>
        <v>20000004</v>
      </c>
      <c r="O16" s="8" t="str">
        <f>IF(VLOOKUP(VLOOKUP($A16,主线配置!$O:$P,2,FALSE),怪物属性偏向!$E:$O,怪物属性偏向!K$1-1,FALSE)=0,"",VLOOKUP(VLOOKUP($A16,主线配置!$O:$P,2,FALSE),怪物属性偏向!$E:$O,怪物属性偏向!K$1-1,FALSE))</f>
        <v/>
      </c>
      <c r="P16" s="8" t="str">
        <f>IF(VLOOKUP(VLOOKUP($A16,主线配置!$O:$P,2,FALSE),怪物属性偏向!$E:$O,怪物属性偏向!L$1-1,FALSE)=0,"",VLOOKUP(VLOOKUP($A16,主线配置!$O:$P,2,FALSE),怪物属性偏向!$E:$O,怪物属性偏向!L$1-1,FALSE))</f>
        <v/>
      </c>
      <c r="Q16" s="8">
        <f>IF(VLOOKUP(VLOOKUP($A16,主线配置!$O:$P,2,FALSE),怪物属性偏向!$E:$O,怪物属性偏向!M$1-1,FALSE)=0,"",VLOOKUP(VLOOKUP($A16,主线配置!$O:$P,2,FALSE),怪物属性偏向!$E:$O,怪物属性偏向!M$1-1,FALSE))</f>
        <v>200001</v>
      </c>
      <c r="R16" s="8" t="str">
        <f>IF(VLOOKUP(VLOOKUP($A16,主线配置!$O:$P,2,FALSE),怪物属性偏向!$E:$O,怪物属性偏向!N$1-1,FALSE)=0,"",VLOOKUP(VLOOKUP($A16,主线配置!$O:$P,2,FALSE),怪物属性偏向!$E:$O,怪物属性偏向!N$1-1,FALSE))</f>
        <v/>
      </c>
      <c r="S16" s="8" t="str">
        <f>IF(VLOOKUP(VLOOKUP($A16,主线配置!$O:$P,2,FALSE),怪物属性偏向!$E:$O,怪物属性偏向!O$1-1,FALSE)=0,"",VLOOKUP(VLOOKUP($A16,主线配置!$O:$P,2,FALSE),怪物属性偏向!$E:$O,怪物属性偏向!O$1-1,FALSE))</f>
        <v/>
      </c>
    </row>
    <row r="17" spans="1:19" x14ac:dyDescent="0.15">
      <c r="A17" s="3">
        <f t="shared" si="0"/>
        <v>3000014</v>
      </c>
      <c r="B17" s="1" t="str">
        <f>VLOOKUP(A17,主线配置!G:I,3,FALSE)</f>
        <v>小蘑菇</v>
      </c>
      <c r="C17" s="7"/>
      <c r="D17" s="6" t="str">
        <f>VLOOKUP(B17,怪物属性偏向!F:P,11,FALSE)</f>
        <v>m1000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IF(VLOOKUP(VLOOKUP($A17,主线配置!$O:$P,2,FALSE),怪物属性偏向!$E:$O,怪物属性偏向!J$1-1,FALSE)=0,"",VLOOKUP(VLOOKUP($A17,主线配置!$O:$P,2,FALSE),怪物属性偏向!$E:$O,怪物属性偏向!J$1-1,FALSE))</f>
        <v>20000001</v>
      </c>
      <c r="O17" s="8" t="str">
        <f>IF(VLOOKUP(VLOOKUP($A17,主线配置!$O:$P,2,FALSE),怪物属性偏向!$E:$O,怪物属性偏向!K$1-1,FALSE)=0,"",VLOOKUP(VLOOKUP($A17,主线配置!$O:$P,2,FALSE),怪物属性偏向!$E:$O,怪物属性偏向!K$1-1,FALSE))</f>
        <v/>
      </c>
      <c r="P17" s="8" t="str">
        <f>IF(VLOOKUP(VLOOKUP($A17,主线配置!$O:$P,2,FALSE),怪物属性偏向!$E:$O,怪物属性偏向!L$1-1,FALSE)=0,"",VLOOKUP(VLOOKUP($A17,主线配置!$O:$P,2,FALSE),怪物属性偏向!$E:$O,怪物属性偏向!L$1-1,FALSE))</f>
        <v/>
      </c>
      <c r="Q17" s="8" t="str">
        <f>IF(VLOOKUP(VLOOKUP($A17,主线配置!$O:$P,2,FALSE),怪物属性偏向!$E:$O,怪物属性偏向!M$1-1,FALSE)=0,"",VLOOKUP(VLOOKUP($A17,主线配置!$O:$P,2,FALSE),怪物属性偏向!$E:$O,怪物属性偏向!M$1-1,FALSE))</f>
        <v/>
      </c>
      <c r="R17" s="8" t="str">
        <f>IF(VLOOKUP(VLOOKUP($A17,主线配置!$O:$P,2,FALSE),怪物属性偏向!$E:$O,怪物属性偏向!N$1-1,FALSE)=0,"",VLOOKUP(VLOOKUP($A17,主线配置!$O:$P,2,FALSE),怪物属性偏向!$E:$O,怪物属性偏向!N$1-1,FALSE))</f>
        <v/>
      </c>
      <c r="S17" s="8" t="str">
        <f>IF(VLOOKUP(VLOOKUP($A17,主线配置!$O:$P,2,FALSE),怪物属性偏向!$E:$O,怪物属性偏向!O$1-1,FALSE)=0,"",VLOOKUP(VLOOKUP($A17,主线配置!$O:$P,2,FALSE),怪物属性偏向!$E:$O,怪物属性偏向!O$1-1,FALSE))</f>
        <v/>
      </c>
    </row>
    <row r="18" spans="1:19" x14ac:dyDescent="0.15">
      <c r="A18" s="3">
        <f t="shared" si="0"/>
        <v>3000015</v>
      </c>
      <c r="B18" s="1" t="str">
        <f>VLOOKUP(A18,主线配置!G:I,3,FALSE)</f>
        <v>小蘑菇</v>
      </c>
      <c r="C18" s="7"/>
      <c r="D18" s="6" t="str">
        <f>VLOOKUP(B18,怪物属性偏向!F:P,11,FALSE)</f>
        <v>m1000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IF(VLOOKUP(VLOOKUP($A18,主线配置!$O:$P,2,FALSE),怪物属性偏向!$E:$O,怪物属性偏向!J$1-1,FALSE)=0,"",VLOOKUP(VLOOKUP($A18,主线配置!$O:$P,2,FALSE),怪物属性偏向!$E:$O,怪物属性偏向!J$1-1,FALSE))</f>
        <v>20000001</v>
      </c>
      <c r="O18" s="8" t="str">
        <f>IF(VLOOKUP(VLOOKUP($A18,主线配置!$O:$P,2,FALSE),怪物属性偏向!$E:$O,怪物属性偏向!K$1-1,FALSE)=0,"",VLOOKUP(VLOOKUP($A18,主线配置!$O:$P,2,FALSE),怪物属性偏向!$E:$O,怪物属性偏向!K$1-1,FALSE))</f>
        <v/>
      </c>
      <c r="P18" s="8" t="str">
        <f>IF(VLOOKUP(VLOOKUP($A18,主线配置!$O:$P,2,FALSE),怪物属性偏向!$E:$O,怪物属性偏向!L$1-1,FALSE)=0,"",VLOOKUP(VLOOKUP($A18,主线配置!$O:$P,2,FALSE),怪物属性偏向!$E:$O,怪物属性偏向!L$1-1,FALSE))</f>
        <v/>
      </c>
      <c r="Q18" s="8" t="str">
        <f>IF(VLOOKUP(VLOOKUP($A18,主线配置!$O:$P,2,FALSE),怪物属性偏向!$E:$O,怪物属性偏向!M$1-1,FALSE)=0,"",VLOOKUP(VLOOKUP($A18,主线配置!$O:$P,2,FALSE),怪物属性偏向!$E:$O,怪物属性偏向!M$1-1,FALSE))</f>
        <v/>
      </c>
      <c r="R18" s="8" t="str">
        <f>IF(VLOOKUP(VLOOKUP($A18,主线配置!$O:$P,2,FALSE),怪物属性偏向!$E:$O,怪物属性偏向!N$1-1,FALSE)=0,"",VLOOKUP(VLOOKUP($A18,主线配置!$O:$P,2,FALSE),怪物属性偏向!$E:$O,怪物属性偏向!N$1-1,FALSE))</f>
        <v/>
      </c>
      <c r="S18" s="8" t="str">
        <f>IF(VLOOKUP(VLOOKUP($A18,主线配置!$O:$P,2,FALSE),怪物属性偏向!$E:$O,怪物属性偏向!O$1-1,FALSE)=0,"",VLOOKUP(VLOOKUP($A18,主线配置!$O:$P,2,FALSE),怪物属性偏向!$E:$O,怪物属性偏向!O$1-1,FALSE))</f>
        <v/>
      </c>
    </row>
    <row r="19" spans="1:19" x14ac:dyDescent="0.15">
      <c r="A19" s="3">
        <f t="shared" si="0"/>
        <v>3000016</v>
      </c>
      <c r="B19" s="1" t="str">
        <f>VLOOKUP(A19,主线配置!G:I,3,FALSE)</f>
        <v>黄蜂怪</v>
      </c>
      <c r="C19" s="7"/>
      <c r="D19" s="6" t="str">
        <f>VLOOKUP(B19,怪物属性偏向!F:P,11,FALSE)</f>
        <v>m1001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IF(VLOOKUP(VLOOKUP($A19,主线配置!$O:$P,2,FALSE),怪物属性偏向!$E:$O,怪物属性偏向!J$1-1,FALSE)=0,"",VLOOKUP(VLOOKUP($A19,主线配置!$O:$P,2,FALSE),怪物属性偏向!$E:$O,怪物属性偏向!J$1-1,FALSE))</f>
        <v>20000002</v>
      </c>
      <c r="O19" s="8">
        <f>IF(VLOOKUP(VLOOKUP($A19,主线配置!$O:$P,2,FALSE),怪物属性偏向!$E:$O,怪物属性偏向!K$1-1,FALSE)=0,"",VLOOKUP(VLOOKUP($A19,主线配置!$O:$P,2,FALSE),怪物属性偏向!$E:$O,怪物属性偏向!K$1-1,FALSE))</f>
        <v>20000003</v>
      </c>
      <c r="P19" s="8" t="str">
        <f>IF(VLOOKUP(VLOOKUP($A19,主线配置!$O:$P,2,FALSE),怪物属性偏向!$E:$O,怪物属性偏向!L$1-1,FALSE)=0,"",VLOOKUP(VLOOKUP($A19,主线配置!$O:$P,2,FALSE),怪物属性偏向!$E:$O,怪物属性偏向!L$1-1,FALSE))</f>
        <v/>
      </c>
      <c r="Q19" s="8" t="str">
        <f>IF(VLOOKUP(VLOOKUP($A19,主线配置!$O:$P,2,FALSE),怪物属性偏向!$E:$O,怪物属性偏向!M$1-1,FALSE)=0,"",VLOOKUP(VLOOKUP($A19,主线配置!$O:$P,2,FALSE),怪物属性偏向!$E:$O,怪物属性偏向!M$1-1,FALSE))</f>
        <v/>
      </c>
      <c r="R19" s="8" t="str">
        <f>IF(VLOOKUP(VLOOKUP($A19,主线配置!$O:$P,2,FALSE),怪物属性偏向!$E:$O,怪物属性偏向!N$1-1,FALSE)=0,"",VLOOKUP(VLOOKUP($A19,主线配置!$O:$P,2,FALSE),怪物属性偏向!$E:$O,怪物属性偏向!N$1-1,FALSE))</f>
        <v/>
      </c>
      <c r="S19" s="8" t="str">
        <f>IF(VLOOKUP(VLOOKUP($A19,主线配置!$O:$P,2,FALSE),怪物属性偏向!$E:$O,怪物属性偏向!O$1-1,FALSE)=0,"",VLOOKUP(VLOOKUP($A19,主线配置!$O:$P,2,FALSE),怪物属性偏向!$E:$O,怪物属性偏向!O$1-1,FALSE))</f>
        <v/>
      </c>
    </row>
    <row r="20" spans="1:19" x14ac:dyDescent="0.15">
      <c r="A20" s="3">
        <f t="shared" si="0"/>
        <v>3000017</v>
      </c>
      <c r="B20" s="1" t="str">
        <f>VLOOKUP(A20,主线配置!G:I,3,FALSE)</f>
        <v>黄蜂怪</v>
      </c>
      <c r="C20" s="7"/>
      <c r="D20" s="6" t="str">
        <f>VLOOKUP(B20,怪物属性偏向!F:P,11,FALSE)</f>
        <v>m1001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IF(VLOOKUP(VLOOKUP($A20,主线配置!$O:$P,2,FALSE),怪物属性偏向!$E:$O,怪物属性偏向!J$1-1,FALSE)=0,"",VLOOKUP(VLOOKUP($A20,主线配置!$O:$P,2,FALSE),怪物属性偏向!$E:$O,怪物属性偏向!J$1-1,FALSE))</f>
        <v>20000002</v>
      </c>
      <c r="O20" s="8">
        <f>IF(VLOOKUP(VLOOKUP($A20,主线配置!$O:$P,2,FALSE),怪物属性偏向!$E:$O,怪物属性偏向!K$1-1,FALSE)=0,"",VLOOKUP(VLOOKUP($A20,主线配置!$O:$P,2,FALSE),怪物属性偏向!$E:$O,怪物属性偏向!K$1-1,FALSE))</f>
        <v>20000003</v>
      </c>
      <c r="P20" s="8" t="str">
        <f>IF(VLOOKUP(VLOOKUP($A20,主线配置!$O:$P,2,FALSE),怪物属性偏向!$E:$O,怪物属性偏向!L$1-1,FALSE)=0,"",VLOOKUP(VLOOKUP($A20,主线配置!$O:$P,2,FALSE),怪物属性偏向!$E:$O,怪物属性偏向!L$1-1,FALSE))</f>
        <v/>
      </c>
      <c r="Q20" s="8" t="str">
        <f>IF(VLOOKUP(VLOOKUP($A20,主线配置!$O:$P,2,FALSE),怪物属性偏向!$E:$O,怪物属性偏向!M$1-1,FALSE)=0,"",VLOOKUP(VLOOKUP($A20,主线配置!$O:$P,2,FALSE),怪物属性偏向!$E:$O,怪物属性偏向!M$1-1,FALSE))</f>
        <v/>
      </c>
      <c r="R20" s="8" t="str">
        <f>IF(VLOOKUP(VLOOKUP($A20,主线配置!$O:$P,2,FALSE),怪物属性偏向!$E:$O,怪物属性偏向!N$1-1,FALSE)=0,"",VLOOKUP(VLOOKUP($A20,主线配置!$O:$P,2,FALSE),怪物属性偏向!$E:$O,怪物属性偏向!N$1-1,FALSE))</f>
        <v/>
      </c>
      <c r="S20" s="8" t="str">
        <f>IF(VLOOKUP(VLOOKUP($A20,主线配置!$O:$P,2,FALSE),怪物属性偏向!$E:$O,怪物属性偏向!O$1-1,FALSE)=0,"",VLOOKUP(VLOOKUP($A20,主线配置!$O:$P,2,FALSE),怪物属性偏向!$E:$O,怪物属性偏向!O$1-1,FALSE))</f>
        <v/>
      </c>
    </row>
    <row r="21" spans="1:19" x14ac:dyDescent="0.15">
      <c r="A21" s="3">
        <f t="shared" si="0"/>
        <v>3000018</v>
      </c>
      <c r="B21" s="1" t="str">
        <f>VLOOKUP(A21,主线配置!G:I,3,FALSE)</f>
        <v>黄蜂怪</v>
      </c>
      <c r="C21" s="7"/>
      <c r="D21" s="6" t="str">
        <f>VLOOKUP(B21,怪物属性偏向!F:P,11,FALSE)</f>
        <v>m1001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IF(VLOOKUP(VLOOKUP($A21,主线配置!$O:$P,2,FALSE),怪物属性偏向!$E:$O,怪物属性偏向!J$1-1,FALSE)=0,"",VLOOKUP(VLOOKUP($A21,主线配置!$O:$P,2,FALSE),怪物属性偏向!$E:$O,怪物属性偏向!J$1-1,FALSE))</f>
        <v>20000002</v>
      </c>
      <c r="O21" s="8">
        <f>IF(VLOOKUP(VLOOKUP($A21,主线配置!$O:$P,2,FALSE),怪物属性偏向!$E:$O,怪物属性偏向!K$1-1,FALSE)=0,"",VLOOKUP(VLOOKUP($A21,主线配置!$O:$P,2,FALSE),怪物属性偏向!$E:$O,怪物属性偏向!K$1-1,FALSE))</f>
        <v>20000003</v>
      </c>
      <c r="P21" s="8" t="str">
        <f>IF(VLOOKUP(VLOOKUP($A21,主线配置!$O:$P,2,FALSE),怪物属性偏向!$E:$O,怪物属性偏向!L$1-1,FALSE)=0,"",VLOOKUP(VLOOKUP($A21,主线配置!$O:$P,2,FALSE),怪物属性偏向!$E:$O,怪物属性偏向!L$1-1,FALSE))</f>
        <v/>
      </c>
      <c r="Q21" s="8" t="str">
        <f>IF(VLOOKUP(VLOOKUP($A21,主线配置!$O:$P,2,FALSE),怪物属性偏向!$E:$O,怪物属性偏向!M$1-1,FALSE)=0,"",VLOOKUP(VLOOKUP($A21,主线配置!$O:$P,2,FALSE),怪物属性偏向!$E:$O,怪物属性偏向!M$1-1,FALSE))</f>
        <v/>
      </c>
      <c r="R21" s="8" t="str">
        <f>IF(VLOOKUP(VLOOKUP($A21,主线配置!$O:$P,2,FALSE),怪物属性偏向!$E:$O,怪物属性偏向!N$1-1,FALSE)=0,"",VLOOKUP(VLOOKUP($A21,主线配置!$O:$P,2,FALSE),怪物属性偏向!$E:$O,怪物属性偏向!N$1-1,FALSE))</f>
        <v/>
      </c>
      <c r="S21" s="8" t="str">
        <f>IF(VLOOKUP(VLOOKUP($A21,主线配置!$O:$P,2,FALSE),怪物属性偏向!$E:$O,怪物属性偏向!O$1-1,FALSE)=0,"",VLOOKUP(VLOOKUP($A21,主线配置!$O:$P,2,FALSE),怪物属性偏向!$E:$O,怪物属性偏向!O$1-1,FALSE))</f>
        <v/>
      </c>
    </row>
    <row r="22" spans="1:19" x14ac:dyDescent="0.15">
      <c r="A22" s="3">
        <f t="shared" si="0"/>
        <v>3000019</v>
      </c>
      <c r="B22" s="1" t="str">
        <f>VLOOKUP(A22,主线配置!G:I,3,FALSE)</f>
        <v>甲虫精</v>
      </c>
      <c r="C22" s="7"/>
      <c r="D22" s="6" t="str">
        <f>VLOOKUP(B22,怪物属性偏向!F:P,11,FALSE)</f>
        <v>m1002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IF(VLOOKUP(VLOOKUP($A22,主线配置!$O:$P,2,FALSE),怪物属性偏向!$E:$O,怪物属性偏向!J$1-1,FALSE)=0,"",VLOOKUP(VLOOKUP($A22,主线配置!$O:$P,2,FALSE),怪物属性偏向!$E:$O,怪物属性偏向!J$1-1,FALSE))</f>
        <v>20000004</v>
      </c>
      <c r="O22" s="8" t="str">
        <f>IF(VLOOKUP(VLOOKUP($A22,主线配置!$O:$P,2,FALSE),怪物属性偏向!$E:$O,怪物属性偏向!K$1-1,FALSE)=0,"",VLOOKUP(VLOOKUP($A22,主线配置!$O:$P,2,FALSE),怪物属性偏向!$E:$O,怪物属性偏向!K$1-1,FALSE))</f>
        <v/>
      </c>
      <c r="P22" s="8" t="str">
        <f>IF(VLOOKUP(VLOOKUP($A22,主线配置!$O:$P,2,FALSE),怪物属性偏向!$E:$O,怪物属性偏向!L$1-1,FALSE)=0,"",VLOOKUP(VLOOKUP($A22,主线配置!$O:$P,2,FALSE),怪物属性偏向!$E:$O,怪物属性偏向!L$1-1,FALSE))</f>
        <v/>
      </c>
      <c r="Q22" s="8">
        <f>IF(VLOOKUP(VLOOKUP($A22,主线配置!$O:$P,2,FALSE),怪物属性偏向!$E:$O,怪物属性偏向!M$1-1,FALSE)=0,"",VLOOKUP(VLOOKUP($A22,主线配置!$O:$P,2,FALSE),怪物属性偏向!$E:$O,怪物属性偏向!M$1-1,FALSE))</f>
        <v>200001</v>
      </c>
      <c r="R22" s="8" t="str">
        <f>IF(VLOOKUP(VLOOKUP($A22,主线配置!$O:$P,2,FALSE),怪物属性偏向!$E:$O,怪物属性偏向!N$1-1,FALSE)=0,"",VLOOKUP(VLOOKUP($A22,主线配置!$O:$P,2,FALSE),怪物属性偏向!$E:$O,怪物属性偏向!N$1-1,FALSE))</f>
        <v/>
      </c>
      <c r="S22" s="8" t="str">
        <f>IF(VLOOKUP(VLOOKUP($A22,主线配置!$O:$P,2,FALSE),怪物属性偏向!$E:$O,怪物属性偏向!O$1-1,FALSE)=0,"",VLOOKUP(VLOOKUP($A22,主线配置!$O:$P,2,FALSE),怪物属性偏向!$E:$O,怪物属性偏向!O$1-1,FALSE))</f>
        <v/>
      </c>
    </row>
    <row r="23" spans="1:19" x14ac:dyDescent="0.15">
      <c r="A23" s="3">
        <f t="shared" si="0"/>
        <v>3000020</v>
      </c>
      <c r="B23" s="1" t="str">
        <f>VLOOKUP(A23,主线配置!G:I,3,FALSE)</f>
        <v>黄蜂怪</v>
      </c>
      <c r="C23" s="7"/>
      <c r="D23" s="6" t="str">
        <f>VLOOKUP(B23,怪物属性偏向!F:P,11,FALSE)</f>
        <v>m1001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IF(VLOOKUP(VLOOKUP($A23,主线配置!$O:$P,2,FALSE),怪物属性偏向!$E:$O,怪物属性偏向!J$1-1,FALSE)=0,"",VLOOKUP(VLOOKUP($A23,主线配置!$O:$P,2,FALSE),怪物属性偏向!$E:$O,怪物属性偏向!J$1-1,FALSE))</f>
        <v>20000002</v>
      </c>
      <c r="O23" s="8">
        <f>IF(VLOOKUP(VLOOKUP($A23,主线配置!$O:$P,2,FALSE),怪物属性偏向!$E:$O,怪物属性偏向!K$1-1,FALSE)=0,"",VLOOKUP(VLOOKUP($A23,主线配置!$O:$P,2,FALSE),怪物属性偏向!$E:$O,怪物属性偏向!K$1-1,FALSE))</f>
        <v>20000003</v>
      </c>
      <c r="P23" s="8" t="str">
        <f>IF(VLOOKUP(VLOOKUP($A23,主线配置!$O:$P,2,FALSE),怪物属性偏向!$E:$O,怪物属性偏向!L$1-1,FALSE)=0,"",VLOOKUP(VLOOKUP($A23,主线配置!$O:$P,2,FALSE),怪物属性偏向!$E:$O,怪物属性偏向!L$1-1,FALSE))</f>
        <v/>
      </c>
      <c r="Q23" s="8" t="str">
        <f>IF(VLOOKUP(VLOOKUP($A23,主线配置!$O:$P,2,FALSE),怪物属性偏向!$E:$O,怪物属性偏向!M$1-1,FALSE)=0,"",VLOOKUP(VLOOKUP($A23,主线配置!$O:$P,2,FALSE),怪物属性偏向!$E:$O,怪物属性偏向!M$1-1,FALSE))</f>
        <v/>
      </c>
      <c r="R23" s="8" t="str">
        <f>IF(VLOOKUP(VLOOKUP($A23,主线配置!$O:$P,2,FALSE),怪物属性偏向!$E:$O,怪物属性偏向!N$1-1,FALSE)=0,"",VLOOKUP(VLOOKUP($A23,主线配置!$O:$P,2,FALSE),怪物属性偏向!$E:$O,怪物属性偏向!N$1-1,FALSE))</f>
        <v/>
      </c>
      <c r="S23" s="8" t="str">
        <f>IF(VLOOKUP(VLOOKUP($A23,主线配置!$O:$P,2,FALSE),怪物属性偏向!$E:$O,怪物属性偏向!O$1-1,FALSE)=0,"",VLOOKUP(VLOOKUP($A23,主线配置!$O:$P,2,FALSE),怪物属性偏向!$E:$O,怪物属性偏向!O$1-1,FALSE))</f>
        <v/>
      </c>
    </row>
    <row r="24" spans="1:19" x14ac:dyDescent="0.15">
      <c r="A24" s="3">
        <f t="shared" si="0"/>
        <v>3000021</v>
      </c>
      <c r="B24" s="1" t="str">
        <f>VLOOKUP(A24,主线配置!G:I,3,FALSE)</f>
        <v>黄蜂怪</v>
      </c>
      <c r="C24" s="7"/>
      <c r="D24" s="6" t="str">
        <f>VLOOKUP(B24,怪物属性偏向!F:P,11,FALSE)</f>
        <v>m1001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IF(VLOOKUP(VLOOKUP($A24,主线配置!$O:$P,2,FALSE),怪物属性偏向!$E:$O,怪物属性偏向!J$1-1,FALSE)=0,"",VLOOKUP(VLOOKUP($A24,主线配置!$O:$P,2,FALSE),怪物属性偏向!$E:$O,怪物属性偏向!J$1-1,FALSE))</f>
        <v>20000002</v>
      </c>
      <c r="O24" s="8">
        <f>IF(VLOOKUP(VLOOKUP($A24,主线配置!$O:$P,2,FALSE),怪物属性偏向!$E:$O,怪物属性偏向!K$1-1,FALSE)=0,"",VLOOKUP(VLOOKUP($A24,主线配置!$O:$P,2,FALSE),怪物属性偏向!$E:$O,怪物属性偏向!K$1-1,FALSE))</f>
        <v>20000003</v>
      </c>
      <c r="P24" s="8" t="str">
        <f>IF(VLOOKUP(VLOOKUP($A24,主线配置!$O:$P,2,FALSE),怪物属性偏向!$E:$O,怪物属性偏向!L$1-1,FALSE)=0,"",VLOOKUP(VLOOKUP($A24,主线配置!$O:$P,2,FALSE),怪物属性偏向!$E:$O,怪物属性偏向!L$1-1,FALSE))</f>
        <v/>
      </c>
      <c r="Q24" s="8" t="str">
        <f>IF(VLOOKUP(VLOOKUP($A24,主线配置!$O:$P,2,FALSE),怪物属性偏向!$E:$O,怪物属性偏向!M$1-1,FALSE)=0,"",VLOOKUP(VLOOKUP($A24,主线配置!$O:$P,2,FALSE),怪物属性偏向!$E:$O,怪物属性偏向!M$1-1,FALSE))</f>
        <v/>
      </c>
      <c r="R24" s="8" t="str">
        <f>IF(VLOOKUP(VLOOKUP($A24,主线配置!$O:$P,2,FALSE),怪物属性偏向!$E:$O,怪物属性偏向!N$1-1,FALSE)=0,"",VLOOKUP(VLOOKUP($A24,主线配置!$O:$P,2,FALSE),怪物属性偏向!$E:$O,怪物属性偏向!N$1-1,FALSE))</f>
        <v/>
      </c>
      <c r="S24" s="8" t="str">
        <f>IF(VLOOKUP(VLOOKUP($A24,主线配置!$O:$P,2,FALSE),怪物属性偏向!$E:$O,怪物属性偏向!O$1-1,FALSE)=0,"",VLOOKUP(VLOOKUP($A24,主线配置!$O:$P,2,FALSE),怪物属性偏向!$E:$O,怪物属性偏向!O$1-1,FALSE))</f>
        <v/>
      </c>
    </row>
    <row r="25" spans="1:19" x14ac:dyDescent="0.15">
      <c r="A25" s="3">
        <f t="shared" si="0"/>
        <v>3000022</v>
      </c>
      <c r="B25" s="1" t="str">
        <f>VLOOKUP(A25,主线配置!G:I,3,FALSE)</f>
        <v>甲虫精</v>
      </c>
      <c r="C25" s="7"/>
      <c r="D25" s="6" t="str">
        <f>VLOOKUP(B25,怪物属性偏向!F:P,11,FALSE)</f>
        <v>m1002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IF(VLOOKUP(VLOOKUP($A25,主线配置!$O:$P,2,FALSE),怪物属性偏向!$E:$O,怪物属性偏向!J$1-1,FALSE)=0,"",VLOOKUP(VLOOKUP($A25,主线配置!$O:$P,2,FALSE),怪物属性偏向!$E:$O,怪物属性偏向!J$1-1,FALSE))</f>
        <v>20000004</v>
      </c>
      <c r="O25" s="8" t="str">
        <f>IF(VLOOKUP(VLOOKUP($A25,主线配置!$O:$P,2,FALSE),怪物属性偏向!$E:$O,怪物属性偏向!K$1-1,FALSE)=0,"",VLOOKUP(VLOOKUP($A25,主线配置!$O:$P,2,FALSE),怪物属性偏向!$E:$O,怪物属性偏向!K$1-1,FALSE))</f>
        <v/>
      </c>
      <c r="P25" s="8" t="str">
        <f>IF(VLOOKUP(VLOOKUP($A25,主线配置!$O:$P,2,FALSE),怪物属性偏向!$E:$O,怪物属性偏向!L$1-1,FALSE)=0,"",VLOOKUP(VLOOKUP($A25,主线配置!$O:$P,2,FALSE),怪物属性偏向!$E:$O,怪物属性偏向!L$1-1,FALSE))</f>
        <v/>
      </c>
      <c r="Q25" s="8">
        <f>IF(VLOOKUP(VLOOKUP($A25,主线配置!$O:$P,2,FALSE),怪物属性偏向!$E:$O,怪物属性偏向!M$1-1,FALSE)=0,"",VLOOKUP(VLOOKUP($A25,主线配置!$O:$P,2,FALSE),怪物属性偏向!$E:$O,怪物属性偏向!M$1-1,FALSE))</f>
        <v>200001</v>
      </c>
      <c r="R25" s="8" t="str">
        <f>IF(VLOOKUP(VLOOKUP($A25,主线配置!$O:$P,2,FALSE),怪物属性偏向!$E:$O,怪物属性偏向!N$1-1,FALSE)=0,"",VLOOKUP(VLOOKUP($A25,主线配置!$O:$P,2,FALSE),怪物属性偏向!$E:$O,怪物属性偏向!N$1-1,FALSE))</f>
        <v/>
      </c>
      <c r="S25" s="8" t="str">
        <f>IF(VLOOKUP(VLOOKUP($A25,主线配置!$O:$P,2,FALSE),怪物属性偏向!$E:$O,怪物属性偏向!O$1-1,FALSE)=0,"",VLOOKUP(VLOOKUP($A25,主线配置!$O:$P,2,FALSE),怪物属性偏向!$E:$O,怪物属性偏向!O$1-1,FALSE))</f>
        <v/>
      </c>
    </row>
    <row r="26" spans="1:19" x14ac:dyDescent="0.15">
      <c r="A26" s="3">
        <f t="shared" si="0"/>
        <v>3000023</v>
      </c>
      <c r="B26" s="1" t="str">
        <f>VLOOKUP(A26,主线配置!G:I,3,FALSE)</f>
        <v>甲虫精</v>
      </c>
      <c r="C26" s="7"/>
      <c r="D26" s="6" t="str">
        <f>VLOOKUP(B26,怪物属性偏向!F:P,11,FALSE)</f>
        <v>m1002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IF(VLOOKUP(VLOOKUP($A26,主线配置!$O:$P,2,FALSE),怪物属性偏向!$E:$O,怪物属性偏向!J$1-1,FALSE)=0,"",VLOOKUP(VLOOKUP($A26,主线配置!$O:$P,2,FALSE),怪物属性偏向!$E:$O,怪物属性偏向!J$1-1,FALSE))</f>
        <v>20000004</v>
      </c>
      <c r="O26" s="8" t="str">
        <f>IF(VLOOKUP(VLOOKUP($A26,主线配置!$O:$P,2,FALSE),怪物属性偏向!$E:$O,怪物属性偏向!K$1-1,FALSE)=0,"",VLOOKUP(VLOOKUP($A26,主线配置!$O:$P,2,FALSE),怪物属性偏向!$E:$O,怪物属性偏向!K$1-1,FALSE))</f>
        <v/>
      </c>
      <c r="P26" s="8" t="str">
        <f>IF(VLOOKUP(VLOOKUP($A26,主线配置!$O:$P,2,FALSE),怪物属性偏向!$E:$O,怪物属性偏向!L$1-1,FALSE)=0,"",VLOOKUP(VLOOKUP($A26,主线配置!$O:$P,2,FALSE),怪物属性偏向!$E:$O,怪物属性偏向!L$1-1,FALSE))</f>
        <v/>
      </c>
      <c r="Q26" s="8">
        <f>IF(VLOOKUP(VLOOKUP($A26,主线配置!$O:$P,2,FALSE),怪物属性偏向!$E:$O,怪物属性偏向!M$1-1,FALSE)=0,"",VLOOKUP(VLOOKUP($A26,主线配置!$O:$P,2,FALSE),怪物属性偏向!$E:$O,怪物属性偏向!M$1-1,FALSE))</f>
        <v>200001</v>
      </c>
      <c r="R26" s="8" t="str">
        <f>IF(VLOOKUP(VLOOKUP($A26,主线配置!$O:$P,2,FALSE),怪物属性偏向!$E:$O,怪物属性偏向!N$1-1,FALSE)=0,"",VLOOKUP(VLOOKUP($A26,主线配置!$O:$P,2,FALSE),怪物属性偏向!$E:$O,怪物属性偏向!N$1-1,FALSE))</f>
        <v/>
      </c>
      <c r="S26" s="8" t="str">
        <f>IF(VLOOKUP(VLOOKUP($A26,主线配置!$O:$P,2,FALSE),怪物属性偏向!$E:$O,怪物属性偏向!O$1-1,FALSE)=0,"",VLOOKUP(VLOOKUP($A26,主线配置!$O:$P,2,FALSE),怪物属性偏向!$E:$O,怪物属性偏向!O$1-1,FALSE))</f>
        <v/>
      </c>
    </row>
    <row r="27" spans="1:19" x14ac:dyDescent="0.15">
      <c r="A27" s="3">
        <f t="shared" si="0"/>
        <v>3000024</v>
      </c>
      <c r="B27" s="1" t="str">
        <f>VLOOKUP(A27,主线配置!G:I,3,FALSE)</f>
        <v>甲虫精</v>
      </c>
      <c r="C27" s="7"/>
      <c r="D27" s="6" t="str">
        <f>VLOOKUP(B27,怪物属性偏向!F:P,11,FALSE)</f>
        <v>m1002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IF(VLOOKUP(VLOOKUP($A27,主线配置!$O:$P,2,FALSE),怪物属性偏向!$E:$O,怪物属性偏向!J$1-1,FALSE)=0,"",VLOOKUP(VLOOKUP($A27,主线配置!$O:$P,2,FALSE),怪物属性偏向!$E:$O,怪物属性偏向!J$1-1,FALSE))</f>
        <v>20000004</v>
      </c>
      <c r="O27" s="8" t="str">
        <f>IF(VLOOKUP(VLOOKUP($A27,主线配置!$O:$P,2,FALSE),怪物属性偏向!$E:$O,怪物属性偏向!K$1-1,FALSE)=0,"",VLOOKUP(VLOOKUP($A27,主线配置!$O:$P,2,FALSE),怪物属性偏向!$E:$O,怪物属性偏向!K$1-1,FALSE))</f>
        <v/>
      </c>
      <c r="P27" s="8" t="str">
        <f>IF(VLOOKUP(VLOOKUP($A27,主线配置!$O:$P,2,FALSE),怪物属性偏向!$E:$O,怪物属性偏向!L$1-1,FALSE)=0,"",VLOOKUP(VLOOKUP($A27,主线配置!$O:$P,2,FALSE),怪物属性偏向!$E:$O,怪物属性偏向!L$1-1,FALSE))</f>
        <v/>
      </c>
      <c r="Q27" s="8">
        <f>IF(VLOOKUP(VLOOKUP($A27,主线配置!$O:$P,2,FALSE),怪物属性偏向!$E:$O,怪物属性偏向!M$1-1,FALSE)=0,"",VLOOKUP(VLOOKUP($A27,主线配置!$O:$P,2,FALSE),怪物属性偏向!$E:$O,怪物属性偏向!M$1-1,FALSE))</f>
        <v>200001</v>
      </c>
      <c r="R27" s="8" t="str">
        <f>IF(VLOOKUP(VLOOKUP($A27,主线配置!$O:$P,2,FALSE),怪物属性偏向!$E:$O,怪物属性偏向!N$1-1,FALSE)=0,"",VLOOKUP(VLOOKUP($A27,主线配置!$O:$P,2,FALSE),怪物属性偏向!$E:$O,怪物属性偏向!N$1-1,FALSE))</f>
        <v/>
      </c>
      <c r="S27" s="8" t="str">
        <f>IF(VLOOKUP(VLOOKUP($A27,主线配置!$O:$P,2,FALSE),怪物属性偏向!$E:$O,怪物属性偏向!O$1-1,FALSE)=0,"",VLOOKUP(VLOOKUP($A27,主线配置!$O:$P,2,FALSE),怪物属性偏向!$E:$O,怪物属性偏向!O$1-1,FALSE))</f>
        <v/>
      </c>
    </row>
    <row r="28" spans="1:19" x14ac:dyDescent="0.15">
      <c r="A28" s="3">
        <f t="shared" si="0"/>
        <v>3000025</v>
      </c>
      <c r="B28" s="1" t="str">
        <f>VLOOKUP(A28,主线配置!G:I,3,FALSE)</f>
        <v>黄蜂怪</v>
      </c>
      <c r="C28" s="7"/>
      <c r="D28" s="6" t="str">
        <f>VLOOKUP(B28,怪物属性偏向!F:P,11,FALSE)</f>
        <v>m1001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IF(VLOOKUP(VLOOKUP($A28,主线配置!$O:$P,2,FALSE),怪物属性偏向!$E:$O,怪物属性偏向!J$1-1,FALSE)=0,"",VLOOKUP(VLOOKUP($A28,主线配置!$O:$P,2,FALSE),怪物属性偏向!$E:$O,怪物属性偏向!J$1-1,FALSE))</f>
        <v>20000002</v>
      </c>
      <c r="O28" s="8">
        <f>IF(VLOOKUP(VLOOKUP($A28,主线配置!$O:$P,2,FALSE),怪物属性偏向!$E:$O,怪物属性偏向!K$1-1,FALSE)=0,"",VLOOKUP(VLOOKUP($A28,主线配置!$O:$P,2,FALSE),怪物属性偏向!$E:$O,怪物属性偏向!K$1-1,FALSE))</f>
        <v>20000003</v>
      </c>
      <c r="P28" s="8" t="str">
        <f>IF(VLOOKUP(VLOOKUP($A28,主线配置!$O:$P,2,FALSE),怪物属性偏向!$E:$O,怪物属性偏向!L$1-1,FALSE)=0,"",VLOOKUP(VLOOKUP($A28,主线配置!$O:$P,2,FALSE),怪物属性偏向!$E:$O,怪物属性偏向!L$1-1,FALSE))</f>
        <v/>
      </c>
      <c r="Q28" s="8" t="str">
        <f>IF(VLOOKUP(VLOOKUP($A28,主线配置!$O:$P,2,FALSE),怪物属性偏向!$E:$O,怪物属性偏向!M$1-1,FALSE)=0,"",VLOOKUP(VLOOKUP($A28,主线配置!$O:$P,2,FALSE),怪物属性偏向!$E:$O,怪物属性偏向!M$1-1,FALSE))</f>
        <v/>
      </c>
      <c r="R28" s="8" t="str">
        <f>IF(VLOOKUP(VLOOKUP($A28,主线配置!$O:$P,2,FALSE),怪物属性偏向!$E:$O,怪物属性偏向!N$1-1,FALSE)=0,"",VLOOKUP(VLOOKUP($A28,主线配置!$O:$P,2,FALSE),怪物属性偏向!$E:$O,怪物属性偏向!N$1-1,FALSE))</f>
        <v/>
      </c>
      <c r="S28" s="8" t="str">
        <f>IF(VLOOKUP(VLOOKUP($A28,主线配置!$O:$P,2,FALSE),怪物属性偏向!$E:$O,怪物属性偏向!O$1-1,FALSE)=0,"",VLOOKUP(VLOOKUP($A28,主线配置!$O:$P,2,FALSE),怪物属性偏向!$E:$O,怪物属性偏向!O$1-1,FALSE))</f>
        <v/>
      </c>
    </row>
    <row r="29" spans="1:19" x14ac:dyDescent="0.15">
      <c r="A29" s="3">
        <f t="shared" si="0"/>
        <v>3000026</v>
      </c>
      <c r="B29" s="1" t="str">
        <f>VLOOKUP(A29,主线配置!G:I,3,FALSE)</f>
        <v>黄蜂怪</v>
      </c>
      <c r="C29" s="7"/>
      <c r="D29" s="6" t="str">
        <f>VLOOKUP(B29,怪物属性偏向!F:P,11,FALSE)</f>
        <v>m1001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IF(VLOOKUP(VLOOKUP($A29,主线配置!$O:$P,2,FALSE),怪物属性偏向!$E:$O,怪物属性偏向!J$1-1,FALSE)=0,"",VLOOKUP(VLOOKUP($A29,主线配置!$O:$P,2,FALSE),怪物属性偏向!$E:$O,怪物属性偏向!J$1-1,FALSE))</f>
        <v>20000002</v>
      </c>
      <c r="O29" s="8">
        <f>IF(VLOOKUP(VLOOKUP($A29,主线配置!$O:$P,2,FALSE),怪物属性偏向!$E:$O,怪物属性偏向!K$1-1,FALSE)=0,"",VLOOKUP(VLOOKUP($A29,主线配置!$O:$P,2,FALSE),怪物属性偏向!$E:$O,怪物属性偏向!K$1-1,FALSE))</f>
        <v>20000003</v>
      </c>
      <c r="P29" s="8" t="str">
        <f>IF(VLOOKUP(VLOOKUP($A29,主线配置!$O:$P,2,FALSE),怪物属性偏向!$E:$O,怪物属性偏向!L$1-1,FALSE)=0,"",VLOOKUP(VLOOKUP($A29,主线配置!$O:$P,2,FALSE),怪物属性偏向!$E:$O,怪物属性偏向!L$1-1,FALSE))</f>
        <v/>
      </c>
      <c r="Q29" s="8" t="str">
        <f>IF(VLOOKUP(VLOOKUP($A29,主线配置!$O:$P,2,FALSE),怪物属性偏向!$E:$O,怪物属性偏向!M$1-1,FALSE)=0,"",VLOOKUP(VLOOKUP($A29,主线配置!$O:$P,2,FALSE),怪物属性偏向!$E:$O,怪物属性偏向!M$1-1,FALSE))</f>
        <v/>
      </c>
      <c r="R29" s="8" t="str">
        <f>IF(VLOOKUP(VLOOKUP($A29,主线配置!$O:$P,2,FALSE),怪物属性偏向!$E:$O,怪物属性偏向!N$1-1,FALSE)=0,"",VLOOKUP(VLOOKUP($A29,主线配置!$O:$P,2,FALSE),怪物属性偏向!$E:$O,怪物属性偏向!N$1-1,FALSE))</f>
        <v/>
      </c>
      <c r="S29" s="8" t="str">
        <f>IF(VLOOKUP(VLOOKUP($A29,主线配置!$O:$P,2,FALSE),怪物属性偏向!$E:$O,怪物属性偏向!O$1-1,FALSE)=0,"",VLOOKUP(VLOOKUP($A29,主线配置!$O:$P,2,FALSE),怪物属性偏向!$E:$O,怪物属性偏向!O$1-1,FALSE))</f>
        <v/>
      </c>
    </row>
    <row r="30" spans="1:19" x14ac:dyDescent="0.15">
      <c r="A30" s="3">
        <f t="shared" si="0"/>
        <v>3000027</v>
      </c>
      <c r="B30" s="1" t="str">
        <f>VLOOKUP(A30,主线配置!G:I,3,FALSE)</f>
        <v>黄蜂怪</v>
      </c>
      <c r="C30" s="7"/>
      <c r="D30" s="6" t="str">
        <f>VLOOKUP(B30,怪物属性偏向!F:P,11,FALSE)</f>
        <v>m1001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IF(VLOOKUP(VLOOKUP($A30,主线配置!$O:$P,2,FALSE),怪物属性偏向!$E:$O,怪物属性偏向!J$1-1,FALSE)=0,"",VLOOKUP(VLOOKUP($A30,主线配置!$O:$P,2,FALSE),怪物属性偏向!$E:$O,怪物属性偏向!J$1-1,FALSE))</f>
        <v>20000002</v>
      </c>
      <c r="O30" s="8">
        <f>IF(VLOOKUP(VLOOKUP($A30,主线配置!$O:$P,2,FALSE),怪物属性偏向!$E:$O,怪物属性偏向!K$1-1,FALSE)=0,"",VLOOKUP(VLOOKUP($A30,主线配置!$O:$P,2,FALSE),怪物属性偏向!$E:$O,怪物属性偏向!K$1-1,FALSE))</f>
        <v>20000003</v>
      </c>
      <c r="P30" s="8" t="str">
        <f>IF(VLOOKUP(VLOOKUP($A30,主线配置!$O:$P,2,FALSE),怪物属性偏向!$E:$O,怪物属性偏向!L$1-1,FALSE)=0,"",VLOOKUP(VLOOKUP($A30,主线配置!$O:$P,2,FALSE),怪物属性偏向!$E:$O,怪物属性偏向!L$1-1,FALSE))</f>
        <v/>
      </c>
      <c r="Q30" s="8" t="str">
        <f>IF(VLOOKUP(VLOOKUP($A30,主线配置!$O:$P,2,FALSE),怪物属性偏向!$E:$O,怪物属性偏向!M$1-1,FALSE)=0,"",VLOOKUP(VLOOKUP($A30,主线配置!$O:$P,2,FALSE),怪物属性偏向!$E:$O,怪物属性偏向!M$1-1,FALSE))</f>
        <v/>
      </c>
      <c r="R30" s="8" t="str">
        <f>IF(VLOOKUP(VLOOKUP($A30,主线配置!$O:$P,2,FALSE),怪物属性偏向!$E:$O,怪物属性偏向!N$1-1,FALSE)=0,"",VLOOKUP(VLOOKUP($A30,主线配置!$O:$P,2,FALSE),怪物属性偏向!$E:$O,怪物属性偏向!N$1-1,FALSE))</f>
        <v/>
      </c>
      <c r="S30" s="8" t="str">
        <f>IF(VLOOKUP(VLOOKUP($A30,主线配置!$O:$P,2,FALSE),怪物属性偏向!$E:$O,怪物属性偏向!O$1-1,FALSE)=0,"",VLOOKUP(VLOOKUP($A30,主线配置!$O:$P,2,FALSE),怪物属性偏向!$E:$O,怪物属性偏向!O$1-1,FALSE))</f>
        <v/>
      </c>
    </row>
    <row r="31" spans="1:19" x14ac:dyDescent="0.15">
      <c r="A31" s="3">
        <f t="shared" si="0"/>
        <v>3000028</v>
      </c>
      <c r="B31" s="1" t="str">
        <f>VLOOKUP(A31,主线配置!G:I,3,FALSE)</f>
        <v>黄蜂怪</v>
      </c>
      <c r="C31" s="7"/>
      <c r="D31" s="6" t="str">
        <f>VLOOKUP(B31,怪物属性偏向!F:P,11,FALSE)</f>
        <v>m1001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IF(VLOOKUP(VLOOKUP($A31,主线配置!$O:$P,2,FALSE),怪物属性偏向!$E:$O,怪物属性偏向!J$1-1,FALSE)=0,"",VLOOKUP(VLOOKUP($A31,主线配置!$O:$P,2,FALSE),怪物属性偏向!$E:$O,怪物属性偏向!J$1-1,FALSE))</f>
        <v>20000002</v>
      </c>
      <c r="O31" s="8">
        <f>IF(VLOOKUP(VLOOKUP($A31,主线配置!$O:$P,2,FALSE),怪物属性偏向!$E:$O,怪物属性偏向!K$1-1,FALSE)=0,"",VLOOKUP(VLOOKUP($A31,主线配置!$O:$P,2,FALSE),怪物属性偏向!$E:$O,怪物属性偏向!K$1-1,FALSE))</f>
        <v>20000003</v>
      </c>
      <c r="P31" s="8" t="str">
        <f>IF(VLOOKUP(VLOOKUP($A31,主线配置!$O:$P,2,FALSE),怪物属性偏向!$E:$O,怪物属性偏向!L$1-1,FALSE)=0,"",VLOOKUP(VLOOKUP($A31,主线配置!$O:$P,2,FALSE),怪物属性偏向!$E:$O,怪物属性偏向!L$1-1,FALSE))</f>
        <v/>
      </c>
      <c r="Q31" s="8" t="str">
        <f>IF(VLOOKUP(VLOOKUP($A31,主线配置!$O:$P,2,FALSE),怪物属性偏向!$E:$O,怪物属性偏向!M$1-1,FALSE)=0,"",VLOOKUP(VLOOKUP($A31,主线配置!$O:$P,2,FALSE),怪物属性偏向!$E:$O,怪物属性偏向!M$1-1,FALSE))</f>
        <v/>
      </c>
      <c r="R31" s="8" t="str">
        <f>IF(VLOOKUP(VLOOKUP($A31,主线配置!$O:$P,2,FALSE),怪物属性偏向!$E:$O,怪物属性偏向!N$1-1,FALSE)=0,"",VLOOKUP(VLOOKUP($A31,主线配置!$O:$P,2,FALSE),怪物属性偏向!$E:$O,怪物属性偏向!N$1-1,FALSE))</f>
        <v/>
      </c>
      <c r="S31" s="8" t="str">
        <f>IF(VLOOKUP(VLOOKUP($A31,主线配置!$O:$P,2,FALSE),怪物属性偏向!$E:$O,怪物属性偏向!O$1-1,FALSE)=0,"",VLOOKUP(VLOOKUP($A31,主线配置!$O:$P,2,FALSE),怪物属性偏向!$E:$O,怪物属性偏向!O$1-1,FALSE))</f>
        <v/>
      </c>
    </row>
    <row r="32" spans="1:19" x14ac:dyDescent="0.15">
      <c r="A32" s="3">
        <f t="shared" si="0"/>
        <v>3000029</v>
      </c>
      <c r="B32" s="1" t="str">
        <f>VLOOKUP(A32,主线配置!G:I,3,FALSE)</f>
        <v>狂暴莉莉丝</v>
      </c>
      <c r="C32" s="7"/>
      <c r="D32" s="6" t="str">
        <f>VLOOKUP(B32,怪物属性偏向!F:P,11,FALSE)</f>
        <v>m1003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IF(VLOOKUP(VLOOKUP($A32,主线配置!$O:$P,2,FALSE),怪物属性偏向!$E:$O,怪物属性偏向!J$1-1,FALSE)=0,"",VLOOKUP(VLOOKUP($A32,主线配置!$O:$P,2,FALSE),怪物属性偏向!$E:$O,怪物属性偏向!J$1-1,FALSE))</f>
        <v>20000005</v>
      </c>
      <c r="O32" s="8" t="str">
        <f>IF(VLOOKUP(VLOOKUP($A32,主线配置!$O:$P,2,FALSE),怪物属性偏向!$E:$O,怪物属性偏向!K$1-1,FALSE)=0,"",VLOOKUP(VLOOKUP($A32,主线配置!$O:$P,2,FALSE),怪物属性偏向!$E:$O,怪物属性偏向!K$1-1,FALSE))</f>
        <v/>
      </c>
      <c r="P32" s="8" t="str">
        <f>IF(VLOOKUP(VLOOKUP($A32,主线配置!$O:$P,2,FALSE),怪物属性偏向!$E:$O,怪物属性偏向!L$1-1,FALSE)=0,"",VLOOKUP(VLOOKUP($A32,主线配置!$O:$P,2,FALSE),怪物属性偏向!$E:$O,怪物属性偏向!L$1-1,FALSE))</f>
        <v/>
      </c>
      <c r="Q32" s="8">
        <f>IF(VLOOKUP(VLOOKUP($A32,主线配置!$O:$P,2,FALSE),怪物属性偏向!$E:$O,怪物属性偏向!M$1-1,FALSE)=0,"",VLOOKUP(VLOOKUP($A32,主线配置!$O:$P,2,FALSE),怪物属性偏向!$E:$O,怪物属性偏向!M$1-1,FALSE))</f>
        <v>200002</v>
      </c>
      <c r="R32" s="8" t="str">
        <f>IF(VLOOKUP(VLOOKUP($A32,主线配置!$O:$P,2,FALSE),怪物属性偏向!$E:$O,怪物属性偏向!N$1-1,FALSE)=0,"",VLOOKUP(VLOOKUP($A32,主线配置!$O:$P,2,FALSE),怪物属性偏向!$E:$O,怪物属性偏向!N$1-1,FALSE))</f>
        <v/>
      </c>
      <c r="S32" s="8" t="str">
        <f>IF(VLOOKUP(VLOOKUP($A32,主线配置!$O:$P,2,FALSE),怪物属性偏向!$E:$O,怪物属性偏向!O$1-1,FALSE)=0,"",VLOOKUP(VLOOKUP($A32,主线配置!$O:$P,2,FALSE),怪物属性偏向!$E:$O,怪物属性偏向!O$1-1,FALSE))</f>
        <v/>
      </c>
    </row>
    <row r="33" spans="1:19" x14ac:dyDescent="0.15">
      <c r="A33" s="3">
        <f t="shared" si="0"/>
        <v>3000030</v>
      </c>
      <c r="B33" s="1" t="str">
        <f>VLOOKUP(A33,主线配置!G:I,3,FALSE)</f>
        <v>黄蜂怪</v>
      </c>
      <c r="C33" s="7"/>
      <c r="D33" s="6" t="str">
        <f>VLOOKUP(B33,怪物属性偏向!F:P,11,FALSE)</f>
        <v>m1001</v>
      </c>
      <c r="E33" s="9">
        <v>2</v>
      </c>
      <c r="F33" s="9">
        <v>1</v>
      </c>
      <c r="G33" s="7" t="s">
        <v>241</v>
      </c>
      <c r="H33" s="9">
        <v>123</v>
      </c>
      <c r="I33" s="9">
        <v>2</v>
      </c>
      <c r="J33" s="9">
        <v>8</v>
      </c>
      <c r="K33" s="9">
        <v>21</v>
      </c>
      <c r="L33" s="9">
        <v>2</v>
      </c>
      <c r="M33" s="9">
        <v>2</v>
      </c>
      <c r="N33" s="8">
        <f>IF(VLOOKUP(VLOOKUP($A33,主线配置!$O:$P,2,FALSE),怪物属性偏向!$E:$O,怪物属性偏向!J$1-1,FALSE)=0,"",VLOOKUP(VLOOKUP($A33,主线配置!$O:$P,2,FALSE),怪物属性偏向!$E:$O,怪物属性偏向!J$1-1,FALSE))</f>
        <v>20000002</v>
      </c>
      <c r="O33" s="8">
        <f>IF(VLOOKUP(VLOOKUP($A33,主线配置!$O:$P,2,FALSE),怪物属性偏向!$E:$O,怪物属性偏向!K$1-1,FALSE)=0,"",VLOOKUP(VLOOKUP($A33,主线配置!$O:$P,2,FALSE),怪物属性偏向!$E:$O,怪物属性偏向!K$1-1,FALSE))</f>
        <v>20000003</v>
      </c>
      <c r="P33" s="8" t="str">
        <f>IF(VLOOKUP(VLOOKUP($A33,主线配置!$O:$P,2,FALSE),怪物属性偏向!$E:$O,怪物属性偏向!L$1-1,FALSE)=0,"",VLOOKUP(VLOOKUP($A33,主线配置!$O:$P,2,FALSE),怪物属性偏向!$E:$O,怪物属性偏向!L$1-1,FALSE))</f>
        <v/>
      </c>
      <c r="Q33" s="8" t="str">
        <f>IF(VLOOKUP(VLOOKUP($A33,主线配置!$O:$P,2,FALSE),怪物属性偏向!$E:$O,怪物属性偏向!M$1-1,FALSE)=0,"",VLOOKUP(VLOOKUP($A33,主线配置!$O:$P,2,FALSE),怪物属性偏向!$E:$O,怪物属性偏向!M$1-1,FALSE))</f>
        <v/>
      </c>
      <c r="R33" s="8" t="str">
        <f>IF(VLOOKUP(VLOOKUP($A33,主线配置!$O:$P,2,FALSE),怪物属性偏向!$E:$O,怪物属性偏向!N$1-1,FALSE)=0,"",VLOOKUP(VLOOKUP($A33,主线配置!$O:$P,2,FALSE),怪物属性偏向!$E:$O,怪物属性偏向!N$1-1,FALSE))</f>
        <v/>
      </c>
      <c r="S33" s="8" t="str">
        <f>IF(VLOOKUP(VLOOKUP($A33,主线配置!$O:$P,2,FALSE),怪物属性偏向!$E:$O,怪物属性偏向!O$1-1,FALSE)=0,"",VLOOKUP(VLOOKUP($A33,主线配置!$O:$P,2,FALSE),怪物属性偏向!$E:$O,怪物属性偏向!O$1-1,FALSE))</f>
        <v/>
      </c>
    </row>
    <row r="34" spans="1:19" x14ac:dyDescent="0.15">
      <c r="A34" s="3">
        <f t="shared" si="0"/>
        <v>3000031</v>
      </c>
      <c r="B34" s="1" t="str">
        <f>VLOOKUP(A34,主线配置!G:I,3,FALSE)</f>
        <v>黄蜂怪</v>
      </c>
      <c r="C34" s="7"/>
      <c r="D34" s="6" t="str">
        <f>VLOOKUP(B34,怪物属性偏向!F:P,11,FALSE)</f>
        <v>m1001</v>
      </c>
      <c r="E34" s="9">
        <v>3</v>
      </c>
      <c r="F34" s="9">
        <v>2</v>
      </c>
      <c r="G34" s="7" t="s">
        <v>242</v>
      </c>
      <c r="H34" s="9">
        <v>124</v>
      </c>
      <c r="I34" s="9">
        <v>3</v>
      </c>
      <c r="J34" s="9">
        <v>9</v>
      </c>
      <c r="K34" s="9">
        <v>22</v>
      </c>
      <c r="L34" s="9">
        <v>3</v>
      </c>
      <c r="M34" s="9">
        <v>3</v>
      </c>
      <c r="N34" s="8">
        <f>IF(VLOOKUP(VLOOKUP($A34,主线配置!$O:$P,2,FALSE),怪物属性偏向!$E:$O,怪物属性偏向!J$1-1,FALSE)=0,"",VLOOKUP(VLOOKUP($A34,主线配置!$O:$P,2,FALSE),怪物属性偏向!$E:$O,怪物属性偏向!J$1-1,FALSE))</f>
        <v>20000002</v>
      </c>
      <c r="O34" s="8">
        <f>IF(VLOOKUP(VLOOKUP($A34,主线配置!$O:$P,2,FALSE),怪物属性偏向!$E:$O,怪物属性偏向!K$1-1,FALSE)=0,"",VLOOKUP(VLOOKUP($A34,主线配置!$O:$P,2,FALSE),怪物属性偏向!$E:$O,怪物属性偏向!K$1-1,FALSE))</f>
        <v>20000003</v>
      </c>
      <c r="P34" s="8" t="str">
        <f>IF(VLOOKUP(VLOOKUP($A34,主线配置!$O:$P,2,FALSE),怪物属性偏向!$E:$O,怪物属性偏向!L$1-1,FALSE)=0,"",VLOOKUP(VLOOKUP($A34,主线配置!$O:$P,2,FALSE),怪物属性偏向!$E:$O,怪物属性偏向!L$1-1,FALSE))</f>
        <v/>
      </c>
      <c r="Q34" s="8" t="str">
        <f>IF(VLOOKUP(VLOOKUP($A34,主线配置!$O:$P,2,FALSE),怪物属性偏向!$E:$O,怪物属性偏向!M$1-1,FALSE)=0,"",VLOOKUP(VLOOKUP($A34,主线配置!$O:$P,2,FALSE),怪物属性偏向!$E:$O,怪物属性偏向!M$1-1,FALSE))</f>
        <v/>
      </c>
      <c r="R34" s="8" t="str">
        <f>IF(VLOOKUP(VLOOKUP($A34,主线配置!$O:$P,2,FALSE),怪物属性偏向!$E:$O,怪物属性偏向!N$1-1,FALSE)=0,"",VLOOKUP(VLOOKUP($A34,主线配置!$O:$P,2,FALSE),怪物属性偏向!$E:$O,怪物属性偏向!N$1-1,FALSE))</f>
        <v/>
      </c>
      <c r="S34" s="8" t="str">
        <f>IF(VLOOKUP(VLOOKUP($A34,主线配置!$O:$P,2,FALSE),怪物属性偏向!$E:$O,怪物属性偏向!O$1-1,FALSE)=0,"",VLOOKUP(VLOOKUP($A34,主线配置!$O:$P,2,FALSE),怪物属性偏向!$E:$O,怪物属性偏向!O$1-1,FALSE))</f>
        <v/>
      </c>
    </row>
    <row r="35" spans="1:19" x14ac:dyDescent="0.15">
      <c r="A35" s="3">
        <f t="shared" si="0"/>
        <v>3000032</v>
      </c>
      <c r="B35" s="1" t="str">
        <f>VLOOKUP(A35,主线配置!G:I,3,FALSE)</f>
        <v>黄蜂怪</v>
      </c>
      <c r="C35" s="7"/>
      <c r="D35" s="6" t="str">
        <f>VLOOKUP(B35,怪物属性偏向!F:P,11,FALSE)</f>
        <v>m1001</v>
      </c>
      <c r="E35" s="9">
        <v>4</v>
      </c>
      <c r="F35" s="9">
        <v>3</v>
      </c>
      <c r="G35" s="7" t="s">
        <v>243</v>
      </c>
      <c r="H35" s="9">
        <v>125</v>
      </c>
      <c r="I35" s="9">
        <v>4</v>
      </c>
      <c r="J35" s="9">
        <v>10</v>
      </c>
      <c r="K35" s="9">
        <v>23</v>
      </c>
      <c r="L35" s="9">
        <v>4</v>
      </c>
      <c r="M35" s="9">
        <v>4</v>
      </c>
      <c r="N35" s="8">
        <f>IF(VLOOKUP(VLOOKUP($A35,主线配置!$O:$P,2,FALSE),怪物属性偏向!$E:$O,怪物属性偏向!J$1-1,FALSE)=0,"",VLOOKUP(VLOOKUP($A35,主线配置!$O:$P,2,FALSE),怪物属性偏向!$E:$O,怪物属性偏向!J$1-1,FALSE))</f>
        <v>20000002</v>
      </c>
      <c r="O35" s="8">
        <f>IF(VLOOKUP(VLOOKUP($A35,主线配置!$O:$P,2,FALSE),怪物属性偏向!$E:$O,怪物属性偏向!K$1-1,FALSE)=0,"",VLOOKUP(VLOOKUP($A35,主线配置!$O:$P,2,FALSE),怪物属性偏向!$E:$O,怪物属性偏向!K$1-1,FALSE))</f>
        <v>20000003</v>
      </c>
      <c r="P35" s="8" t="str">
        <f>IF(VLOOKUP(VLOOKUP($A35,主线配置!$O:$P,2,FALSE),怪物属性偏向!$E:$O,怪物属性偏向!L$1-1,FALSE)=0,"",VLOOKUP(VLOOKUP($A35,主线配置!$O:$P,2,FALSE),怪物属性偏向!$E:$O,怪物属性偏向!L$1-1,FALSE))</f>
        <v/>
      </c>
      <c r="Q35" s="8" t="str">
        <f>IF(VLOOKUP(VLOOKUP($A35,主线配置!$O:$P,2,FALSE),怪物属性偏向!$E:$O,怪物属性偏向!M$1-1,FALSE)=0,"",VLOOKUP(VLOOKUP($A35,主线配置!$O:$P,2,FALSE),怪物属性偏向!$E:$O,怪物属性偏向!M$1-1,FALSE))</f>
        <v/>
      </c>
      <c r="R35" s="8" t="str">
        <f>IF(VLOOKUP(VLOOKUP($A35,主线配置!$O:$P,2,FALSE),怪物属性偏向!$E:$O,怪物属性偏向!N$1-1,FALSE)=0,"",VLOOKUP(VLOOKUP($A35,主线配置!$O:$P,2,FALSE),怪物属性偏向!$E:$O,怪物属性偏向!N$1-1,FALSE))</f>
        <v/>
      </c>
      <c r="S35" s="8" t="str">
        <f>IF(VLOOKUP(VLOOKUP($A35,主线配置!$O:$P,2,FALSE),怪物属性偏向!$E:$O,怪物属性偏向!O$1-1,FALSE)=0,"",VLOOKUP(VLOOKUP($A35,主线配置!$O:$P,2,FALSE),怪物属性偏向!$E:$O,怪物属性偏向!O$1-1,FALSE))</f>
        <v/>
      </c>
    </row>
    <row r="36" spans="1:19" x14ac:dyDescent="0.15">
      <c r="A36" s="3">
        <f t="shared" si="0"/>
        <v>3000033</v>
      </c>
      <c r="B36" s="1" t="str">
        <f>VLOOKUP(A36,主线配置!G:I,3,FALSE)</f>
        <v>甲虫精</v>
      </c>
      <c r="C36" s="7"/>
      <c r="D36" s="6" t="str">
        <f>VLOOKUP(B36,怪物属性偏向!F:P,11,FALSE)</f>
        <v>m1002</v>
      </c>
      <c r="E36" s="9">
        <v>5</v>
      </c>
      <c r="F36" s="9">
        <v>4</v>
      </c>
      <c r="G36" s="7" t="s">
        <v>244</v>
      </c>
      <c r="H36" s="9">
        <v>126</v>
      </c>
      <c r="I36" s="9">
        <v>5</v>
      </c>
      <c r="J36" s="9">
        <v>11</v>
      </c>
      <c r="K36" s="9">
        <v>24</v>
      </c>
      <c r="L36" s="9">
        <v>5</v>
      </c>
      <c r="M36" s="9">
        <v>5</v>
      </c>
      <c r="N36" s="8">
        <f>IF(VLOOKUP(VLOOKUP($A36,主线配置!$O:$P,2,FALSE),怪物属性偏向!$E:$O,怪物属性偏向!J$1-1,FALSE)=0,"",VLOOKUP(VLOOKUP($A36,主线配置!$O:$P,2,FALSE),怪物属性偏向!$E:$O,怪物属性偏向!J$1-1,FALSE))</f>
        <v>20000004</v>
      </c>
      <c r="O36" s="8" t="str">
        <f>IF(VLOOKUP(VLOOKUP($A36,主线配置!$O:$P,2,FALSE),怪物属性偏向!$E:$O,怪物属性偏向!K$1-1,FALSE)=0,"",VLOOKUP(VLOOKUP($A36,主线配置!$O:$P,2,FALSE),怪物属性偏向!$E:$O,怪物属性偏向!K$1-1,FALSE))</f>
        <v/>
      </c>
      <c r="P36" s="8" t="str">
        <f>IF(VLOOKUP(VLOOKUP($A36,主线配置!$O:$P,2,FALSE),怪物属性偏向!$E:$O,怪物属性偏向!L$1-1,FALSE)=0,"",VLOOKUP(VLOOKUP($A36,主线配置!$O:$P,2,FALSE),怪物属性偏向!$E:$O,怪物属性偏向!L$1-1,FALSE))</f>
        <v/>
      </c>
      <c r="Q36" s="8">
        <f>IF(VLOOKUP(VLOOKUP($A36,主线配置!$O:$P,2,FALSE),怪物属性偏向!$E:$O,怪物属性偏向!M$1-1,FALSE)=0,"",VLOOKUP(VLOOKUP($A36,主线配置!$O:$P,2,FALSE),怪物属性偏向!$E:$O,怪物属性偏向!M$1-1,FALSE))</f>
        <v>200001</v>
      </c>
      <c r="R36" s="8" t="str">
        <f>IF(VLOOKUP(VLOOKUP($A36,主线配置!$O:$P,2,FALSE),怪物属性偏向!$E:$O,怪物属性偏向!N$1-1,FALSE)=0,"",VLOOKUP(VLOOKUP($A36,主线配置!$O:$P,2,FALSE),怪物属性偏向!$E:$O,怪物属性偏向!N$1-1,FALSE))</f>
        <v/>
      </c>
      <c r="S36" s="8" t="str">
        <f>IF(VLOOKUP(VLOOKUP($A36,主线配置!$O:$P,2,FALSE),怪物属性偏向!$E:$O,怪物属性偏向!O$1-1,FALSE)=0,"",VLOOKUP(VLOOKUP($A36,主线配置!$O:$P,2,FALSE),怪物属性偏向!$E:$O,怪物属性偏向!O$1-1,FALSE))</f>
        <v/>
      </c>
    </row>
    <row r="37" spans="1:19" x14ac:dyDescent="0.15">
      <c r="A37" s="3">
        <f t="shared" si="0"/>
        <v>3000034</v>
      </c>
      <c r="B37" s="1" t="str">
        <f>VLOOKUP(A37,主线配置!G:I,3,FALSE)</f>
        <v>小蘑菇</v>
      </c>
      <c r="C37" s="7"/>
      <c r="D37" s="6" t="str">
        <f>VLOOKUP(B37,怪物属性偏向!F:P,11,FALSE)</f>
        <v>m1000</v>
      </c>
      <c r="E37" s="9">
        <v>6</v>
      </c>
      <c r="F37" s="9">
        <v>5</v>
      </c>
      <c r="G37" s="7" t="s">
        <v>245</v>
      </c>
      <c r="H37" s="9">
        <v>127</v>
      </c>
      <c r="I37" s="9">
        <v>6</v>
      </c>
      <c r="J37" s="9">
        <v>12</v>
      </c>
      <c r="K37" s="9">
        <v>25</v>
      </c>
      <c r="L37" s="9">
        <v>6</v>
      </c>
      <c r="M37" s="9">
        <v>6</v>
      </c>
      <c r="N37" s="8">
        <f>IF(VLOOKUP(VLOOKUP($A37,主线配置!$O:$P,2,FALSE),怪物属性偏向!$E:$O,怪物属性偏向!J$1-1,FALSE)=0,"",VLOOKUP(VLOOKUP($A37,主线配置!$O:$P,2,FALSE),怪物属性偏向!$E:$O,怪物属性偏向!J$1-1,FALSE))</f>
        <v>20000001</v>
      </c>
      <c r="O37" s="8" t="str">
        <f>IF(VLOOKUP(VLOOKUP($A37,主线配置!$O:$P,2,FALSE),怪物属性偏向!$E:$O,怪物属性偏向!K$1-1,FALSE)=0,"",VLOOKUP(VLOOKUP($A37,主线配置!$O:$P,2,FALSE),怪物属性偏向!$E:$O,怪物属性偏向!K$1-1,FALSE))</f>
        <v/>
      </c>
      <c r="P37" s="8" t="str">
        <f>IF(VLOOKUP(VLOOKUP($A37,主线配置!$O:$P,2,FALSE),怪物属性偏向!$E:$O,怪物属性偏向!L$1-1,FALSE)=0,"",VLOOKUP(VLOOKUP($A37,主线配置!$O:$P,2,FALSE),怪物属性偏向!$E:$O,怪物属性偏向!L$1-1,FALSE))</f>
        <v/>
      </c>
      <c r="Q37" s="8" t="str">
        <f>IF(VLOOKUP(VLOOKUP($A37,主线配置!$O:$P,2,FALSE),怪物属性偏向!$E:$O,怪物属性偏向!M$1-1,FALSE)=0,"",VLOOKUP(VLOOKUP($A37,主线配置!$O:$P,2,FALSE),怪物属性偏向!$E:$O,怪物属性偏向!M$1-1,FALSE))</f>
        <v/>
      </c>
      <c r="R37" s="8" t="str">
        <f>IF(VLOOKUP(VLOOKUP($A37,主线配置!$O:$P,2,FALSE),怪物属性偏向!$E:$O,怪物属性偏向!N$1-1,FALSE)=0,"",VLOOKUP(VLOOKUP($A37,主线配置!$O:$P,2,FALSE),怪物属性偏向!$E:$O,怪物属性偏向!N$1-1,FALSE))</f>
        <v/>
      </c>
      <c r="S37" s="8" t="str">
        <f>IF(VLOOKUP(VLOOKUP($A37,主线配置!$O:$P,2,FALSE),怪物属性偏向!$E:$O,怪物属性偏向!O$1-1,FALSE)=0,"",VLOOKUP(VLOOKUP($A37,主线配置!$O:$P,2,FALSE),怪物属性偏向!$E:$O,怪物属性偏向!O$1-1,FALSE))</f>
        <v/>
      </c>
    </row>
    <row r="38" spans="1:19" x14ac:dyDescent="0.15">
      <c r="A38" s="3">
        <f t="shared" si="0"/>
        <v>3000035</v>
      </c>
      <c r="B38" s="1" t="str">
        <f>VLOOKUP(A38,主线配置!G:I,3,FALSE)</f>
        <v>甲虫精</v>
      </c>
      <c r="C38" s="7"/>
      <c r="D38" s="6" t="str">
        <f>VLOOKUP(B38,怪物属性偏向!F:P,11,FALSE)</f>
        <v>m1002</v>
      </c>
      <c r="E38" s="9">
        <v>7</v>
      </c>
      <c r="F38" s="9">
        <v>6</v>
      </c>
      <c r="G38" s="7" t="s">
        <v>246</v>
      </c>
      <c r="H38" s="9">
        <v>128</v>
      </c>
      <c r="I38" s="9">
        <v>7</v>
      </c>
      <c r="J38" s="9">
        <v>13</v>
      </c>
      <c r="K38" s="9">
        <v>26</v>
      </c>
      <c r="L38" s="9">
        <v>7</v>
      </c>
      <c r="M38" s="9">
        <v>7</v>
      </c>
      <c r="N38" s="8">
        <f>IF(VLOOKUP(VLOOKUP($A38,主线配置!$O:$P,2,FALSE),怪物属性偏向!$E:$O,怪物属性偏向!J$1-1,FALSE)=0,"",VLOOKUP(VLOOKUP($A38,主线配置!$O:$P,2,FALSE),怪物属性偏向!$E:$O,怪物属性偏向!J$1-1,FALSE))</f>
        <v>20000004</v>
      </c>
      <c r="O38" s="8" t="str">
        <f>IF(VLOOKUP(VLOOKUP($A38,主线配置!$O:$P,2,FALSE),怪物属性偏向!$E:$O,怪物属性偏向!K$1-1,FALSE)=0,"",VLOOKUP(VLOOKUP($A38,主线配置!$O:$P,2,FALSE),怪物属性偏向!$E:$O,怪物属性偏向!K$1-1,FALSE))</f>
        <v/>
      </c>
      <c r="P38" s="8" t="str">
        <f>IF(VLOOKUP(VLOOKUP($A38,主线配置!$O:$P,2,FALSE),怪物属性偏向!$E:$O,怪物属性偏向!L$1-1,FALSE)=0,"",VLOOKUP(VLOOKUP($A38,主线配置!$O:$P,2,FALSE),怪物属性偏向!$E:$O,怪物属性偏向!L$1-1,FALSE))</f>
        <v/>
      </c>
      <c r="Q38" s="8">
        <f>IF(VLOOKUP(VLOOKUP($A38,主线配置!$O:$P,2,FALSE),怪物属性偏向!$E:$O,怪物属性偏向!M$1-1,FALSE)=0,"",VLOOKUP(VLOOKUP($A38,主线配置!$O:$P,2,FALSE),怪物属性偏向!$E:$O,怪物属性偏向!M$1-1,FALSE))</f>
        <v>200001</v>
      </c>
      <c r="R38" s="8" t="str">
        <f>IF(VLOOKUP(VLOOKUP($A38,主线配置!$O:$P,2,FALSE),怪物属性偏向!$E:$O,怪物属性偏向!N$1-1,FALSE)=0,"",VLOOKUP(VLOOKUP($A38,主线配置!$O:$P,2,FALSE),怪物属性偏向!$E:$O,怪物属性偏向!N$1-1,FALSE))</f>
        <v/>
      </c>
      <c r="S38" s="8" t="str">
        <f>IF(VLOOKUP(VLOOKUP($A38,主线配置!$O:$P,2,FALSE),怪物属性偏向!$E:$O,怪物属性偏向!O$1-1,FALSE)=0,"",VLOOKUP(VLOOKUP($A38,主线配置!$O:$P,2,FALSE),怪物属性偏向!$E:$O,怪物属性偏向!O$1-1,FALSE))</f>
        <v/>
      </c>
    </row>
    <row r="39" spans="1:19" x14ac:dyDescent="0.15">
      <c r="A39" s="3">
        <f t="shared" si="0"/>
        <v>3000036</v>
      </c>
      <c r="B39" s="1" t="str">
        <f>VLOOKUP(A39,主线配置!G:I,3,FALSE)</f>
        <v>小蘑菇</v>
      </c>
      <c r="C39" s="7"/>
      <c r="D39" s="6" t="str">
        <f>VLOOKUP(B39,怪物属性偏向!F:P,11,FALSE)</f>
        <v>m1000</v>
      </c>
      <c r="E39" s="9">
        <v>8</v>
      </c>
      <c r="F39" s="9">
        <v>7</v>
      </c>
      <c r="G39" s="7" t="s">
        <v>247</v>
      </c>
      <c r="H39" s="9">
        <v>129</v>
      </c>
      <c r="I39" s="9">
        <v>8</v>
      </c>
      <c r="J39" s="9">
        <v>14</v>
      </c>
      <c r="K39" s="9">
        <v>27</v>
      </c>
      <c r="L39" s="9">
        <v>8</v>
      </c>
      <c r="M39" s="9">
        <v>8</v>
      </c>
      <c r="N39" s="8">
        <f>IF(VLOOKUP(VLOOKUP($A39,主线配置!$O:$P,2,FALSE),怪物属性偏向!$E:$O,怪物属性偏向!J$1-1,FALSE)=0,"",VLOOKUP(VLOOKUP($A39,主线配置!$O:$P,2,FALSE),怪物属性偏向!$E:$O,怪物属性偏向!J$1-1,FALSE))</f>
        <v>20000001</v>
      </c>
      <c r="O39" s="8" t="str">
        <f>IF(VLOOKUP(VLOOKUP($A39,主线配置!$O:$P,2,FALSE),怪物属性偏向!$E:$O,怪物属性偏向!K$1-1,FALSE)=0,"",VLOOKUP(VLOOKUP($A39,主线配置!$O:$P,2,FALSE),怪物属性偏向!$E:$O,怪物属性偏向!K$1-1,FALSE))</f>
        <v/>
      </c>
      <c r="P39" s="8" t="str">
        <f>IF(VLOOKUP(VLOOKUP($A39,主线配置!$O:$P,2,FALSE),怪物属性偏向!$E:$O,怪物属性偏向!L$1-1,FALSE)=0,"",VLOOKUP(VLOOKUP($A39,主线配置!$O:$P,2,FALSE),怪物属性偏向!$E:$O,怪物属性偏向!L$1-1,FALSE))</f>
        <v/>
      </c>
      <c r="Q39" s="8" t="str">
        <f>IF(VLOOKUP(VLOOKUP($A39,主线配置!$O:$P,2,FALSE),怪物属性偏向!$E:$O,怪物属性偏向!M$1-1,FALSE)=0,"",VLOOKUP(VLOOKUP($A39,主线配置!$O:$P,2,FALSE),怪物属性偏向!$E:$O,怪物属性偏向!M$1-1,FALSE))</f>
        <v/>
      </c>
      <c r="R39" s="8" t="str">
        <f>IF(VLOOKUP(VLOOKUP($A39,主线配置!$O:$P,2,FALSE),怪物属性偏向!$E:$O,怪物属性偏向!N$1-1,FALSE)=0,"",VLOOKUP(VLOOKUP($A39,主线配置!$O:$P,2,FALSE),怪物属性偏向!$E:$O,怪物属性偏向!N$1-1,FALSE))</f>
        <v/>
      </c>
      <c r="S39" s="8" t="str">
        <f>IF(VLOOKUP(VLOOKUP($A39,主线配置!$O:$P,2,FALSE),怪物属性偏向!$E:$O,怪物属性偏向!O$1-1,FALSE)=0,"",VLOOKUP(VLOOKUP($A39,主线配置!$O:$P,2,FALSE),怪物属性偏向!$E:$O,怪物属性偏向!O$1-1,FALSE))</f>
        <v/>
      </c>
    </row>
    <row r="40" spans="1:19" x14ac:dyDescent="0.15">
      <c r="A40" s="3">
        <f t="shared" si="0"/>
        <v>3000037</v>
      </c>
      <c r="B40" s="1" t="str">
        <f>VLOOKUP(A40,主线配置!G:I,3,FALSE)</f>
        <v>群体治疗怪</v>
      </c>
      <c r="C40" s="7"/>
      <c r="D40" s="6" t="str">
        <f>VLOOKUP(B40,怪物属性偏向!F:P,11,FALSE)</f>
        <v>m1005</v>
      </c>
      <c r="E40" s="9">
        <v>9</v>
      </c>
      <c r="F40" s="9">
        <v>8</v>
      </c>
      <c r="G40" s="7" t="s">
        <v>248</v>
      </c>
      <c r="H40" s="9">
        <v>130</v>
      </c>
      <c r="I40" s="9">
        <v>9</v>
      </c>
      <c r="J40" s="9">
        <v>15</v>
      </c>
      <c r="K40" s="9">
        <v>28</v>
      </c>
      <c r="L40" s="9">
        <v>9</v>
      </c>
      <c r="M40" s="9">
        <v>9</v>
      </c>
      <c r="N40" s="8">
        <f>IF(VLOOKUP(VLOOKUP($A40,主线配置!$O:$P,2,FALSE),怪物属性偏向!$E:$O,怪物属性偏向!J$1-1,FALSE)=0,"",VLOOKUP(VLOOKUP($A40,主线配置!$O:$P,2,FALSE),怪物属性偏向!$E:$O,怪物属性偏向!J$1-1,FALSE))</f>
        <v>20000006</v>
      </c>
      <c r="O40" s="8" t="str">
        <f>IF(VLOOKUP(VLOOKUP($A40,主线配置!$O:$P,2,FALSE),怪物属性偏向!$E:$O,怪物属性偏向!K$1-1,FALSE)=0,"",VLOOKUP(VLOOKUP($A40,主线配置!$O:$P,2,FALSE),怪物属性偏向!$E:$O,怪物属性偏向!K$1-1,FALSE))</f>
        <v/>
      </c>
      <c r="P40" s="8" t="str">
        <f>IF(VLOOKUP(VLOOKUP($A40,主线配置!$O:$P,2,FALSE),怪物属性偏向!$E:$O,怪物属性偏向!L$1-1,FALSE)=0,"",VLOOKUP(VLOOKUP($A40,主线配置!$O:$P,2,FALSE),怪物属性偏向!$E:$O,怪物属性偏向!L$1-1,FALSE))</f>
        <v/>
      </c>
      <c r="Q40" s="8" t="str">
        <f>IF(VLOOKUP(VLOOKUP($A40,主线配置!$O:$P,2,FALSE),怪物属性偏向!$E:$O,怪物属性偏向!M$1-1,FALSE)=0,"",VLOOKUP(VLOOKUP($A40,主线配置!$O:$P,2,FALSE),怪物属性偏向!$E:$O,怪物属性偏向!M$1-1,FALSE))</f>
        <v/>
      </c>
      <c r="R40" s="8" t="str">
        <f>IF(VLOOKUP(VLOOKUP($A40,主线配置!$O:$P,2,FALSE),怪物属性偏向!$E:$O,怪物属性偏向!N$1-1,FALSE)=0,"",VLOOKUP(VLOOKUP($A40,主线配置!$O:$P,2,FALSE),怪物属性偏向!$E:$O,怪物属性偏向!N$1-1,FALSE))</f>
        <v/>
      </c>
      <c r="S40" s="8" t="str">
        <f>IF(VLOOKUP(VLOOKUP($A40,主线配置!$O:$P,2,FALSE),怪物属性偏向!$E:$O,怪物属性偏向!O$1-1,FALSE)=0,"",VLOOKUP(VLOOKUP($A40,主线配置!$O:$P,2,FALSE),怪物属性偏向!$E:$O,怪物属性偏向!O$1-1,FALSE))</f>
        <v/>
      </c>
    </row>
    <row r="41" spans="1:19" x14ac:dyDescent="0.15">
      <c r="A41" s="3">
        <f t="shared" si="0"/>
        <v>3000038</v>
      </c>
      <c r="B41" s="1" t="str">
        <f>VLOOKUP(A41,主线配置!G:I,3,FALSE)</f>
        <v>黄蜂怪</v>
      </c>
      <c r="C41" s="7"/>
      <c r="D41" s="6" t="str">
        <f>VLOOKUP(B41,怪物属性偏向!F:P,11,FALSE)</f>
        <v>m1001</v>
      </c>
      <c r="E41" s="9">
        <v>10</v>
      </c>
      <c r="F41" s="9">
        <v>9</v>
      </c>
      <c r="G41" s="7" t="s">
        <v>249</v>
      </c>
      <c r="H41" s="9">
        <v>131</v>
      </c>
      <c r="I41" s="9">
        <v>10</v>
      </c>
      <c r="J41" s="9">
        <v>16</v>
      </c>
      <c r="K41" s="9">
        <v>29</v>
      </c>
      <c r="L41" s="9">
        <v>10</v>
      </c>
      <c r="M41" s="9">
        <v>10</v>
      </c>
      <c r="N41" s="8">
        <f>IF(VLOOKUP(VLOOKUP($A41,主线配置!$O:$P,2,FALSE),怪物属性偏向!$E:$O,怪物属性偏向!J$1-1,FALSE)=0,"",VLOOKUP(VLOOKUP($A41,主线配置!$O:$P,2,FALSE),怪物属性偏向!$E:$O,怪物属性偏向!J$1-1,FALSE))</f>
        <v>20000002</v>
      </c>
      <c r="O41" s="8">
        <f>IF(VLOOKUP(VLOOKUP($A41,主线配置!$O:$P,2,FALSE),怪物属性偏向!$E:$O,怪物属性偏向!K$1-1,FALSE)=0,"",VLOOKUP(VLOOKUP($A41,主线配置!$O:$P,2,FALSE),怪物属性偏向!$E:$O,怪物属性偏向!K$1-1,FALSE))</f>
        <v>20000003</v>
      </c>
      <c r="P41" s="8" t="str">
        <f>IF(VLOOKUP(VLOOKUP($A41,主线配置!$O:$P,2,FALSE),怪物属性偏向!$E:$O,怪物属性偏向!L$1-1,FALSE)=0,"",VLOOKUP(VLOOKUP($A41,主线配置!$O:$P,2,FALSE),怪物属性偏向!$E:$O,怪物属性偏向!L$1-1,FALSE))</f>
        <v/>
      </c>
      <c r="Q41" s="8" t="str">
        <f>IF(VLOOKUP(VLOOKUP($A41,主线配置!$O:$P,2,FALSE),怪物属性偏向!$E:$O,怪物属性偏向!M$1-1,FALSE)=0,"",VLOOKUP(VLOOKUP($A41,主线配置!$O:$P,2,FALSE),怪物属性偏向!$E:$O,怪物属性偏向!M$1-1,FALSE))</f>
        <v/>
      </c>
      <c r="R41" s="8" t="str">
        <f>IF(VLOOKUP(VLOOKUP($A41,主线配置!$O:$P,2,FALSE),怪物属性偏向!$E:$O,怪物属性偏向!N$1-1,FALSE)=0,"",VLOOKUP(VLOOKUP($A41,主线配置!$O:$P,2,FALSE),怪物属性偏向!$E:$O,怪物属性偏向!N$1-1,FALSE))</f>
        <v/>
      </c>
      <c r="S41" s="8" t="str">
        <f>IF(VLOOKUP(VLOOKUP($A41,主线配置!$O:$P,2,FALSE),怪物属性偏向!$E:$O,怪物属性偏向!O$1-1,FALSE)=0,"",VLOOKUP(VLOOKUP($A41,主线配置!$O:$P,2,FALSE),怪物属性偏向!$E:$O,怪物属性偏向!O$1-1,FALSE))</f>
        <v/>
      </c>
    </row>
    <row r="42" spans="1:19" x14ac:dyDescent="0.15">
      <c r="A42" s="3">
        <f t="shared" si="0"/>
        <v>3000039</v>
      </c>
      <c r="B42" s="1" t="str">
        <f>VLOOKUP(A42,主线配置!G:I,3,FALSE)</f>
        <v>甲虫精</v>
      </c>
      <c r="C42" s="7"/>
      <c r="D42" s="6" t="str">
        <f>VLOOKUP(B42,怪物属性偏向!F:P,11,FALSE)</f>
        <v>m1002</v>
      </c>
      <c r="E42" s="9">
        <v>11</v>
      </c>
      <c r="F42" s="9">
        <v>10</v>
      </c>
      <c r="G42" s="7" t="s">
        <v>250</v>
      </c>
      <c r="H42" s="9">
        <v>132</v>
      </c>
      <c r="I42" s="9">
        <v>11</v>
      </c>
      <c r="J42" s="9">
        <v>17</v>
      </c>
      <c r="K42" s="9">
        <v>30</v>
      </c>
      <c r="L42" s="9">
        <v>11</v>
      </c>
      <c r="M42" s="9">
        <v>11</v>
      </c>
      <c r="N42" s="8">
        <f>IF(VLOOKUP(VLOOKUP($A42,主线配置!$O:$P,2,FALSE),怪物属性偏向!$E:$O,怪物属性偏向!J$1-1,FALSE)=0,"",VLOOKUP(VLOOKUP($A42,主线配置!$O:$P,2,FALSE),怪物属性偏向!$E:$O,怪物属性偏向!J$1-1,FALSE))</f>
        <v>20000004</v>
      </c>
      <c r="O42" s="8" t="str">
        <f>IF(VLOOKUP(VLOOKUP($A42,主线配置!$O:$P,2,FALSE),怪物属性偏向!$E:$O,怪物属性偏向!K$1-1,FALSE)=0,"",VLOOKUP(VLOOKUP($A42,主线配置!$O:$P,2,FALSE),怪物属性偏向!$E:$O,怪物属性偏向!K$1-1,FALSE))</f>
        <v/>
      </c>
      <c r="P42" s="8" t="str">
        <f>IF(VLOOKUP(VLOOKUP($A42,主线配置!$O:$P,2,FALSE),怪物属性偏向!$E:$O,怪物属性偏向!L$1-1,FALSE)=0,"",VLOOKUP(VLOOKUP($A42,主线配置!$O:$P,2,FALSE),怪物属性偏向!$E:$O,怪物属性偏向!L$1-1,FALSE))</f>
        <v/>
      </c>
      <c r="Q42" s="8">
        <f>IF(VLOOKUP(VLOOKUP($A42,主线配置!$O:$P,2,FALSE),怪物属性偏向!$E:$O,怪物属性偏向!M$1-1,FALSE)=0,"",VLOOKUP(VLOOKUP($A42,主线配置!$O:$P,2,FALSE),怪物属性偏向!$E:$O,怪物属性偏向!M$1-1,FALSE))</f>
        <v>200001</v>
      </c>
      <c r="R42" s="8" t="str">
        <f>IF(VLOOKUP(VLOOKUP($A42,主线配置!$O:$P,2,FALSE),怪物属性偏向!$E:$O,怪物属性偏向!N$1-1,FALSE)=0,"",VLOOKUP(VLOOKUP($A42,主线配置!$O:$P,2,FALSE),怪物属性偏向!$E:$O,怪物属性偏向!N$1-1,FALSE))</f>
        <v/>
      </c>
      <c r="S42" s="8" t="str">
        <f>IF(VLOOKUP(VLOOKUP($A42,主线配置!$O:$P,2,FALSE),怪物属性偏向!$E:$O,怪物属性偏向!O$1-1,FALSE)=0,"",VLOOKUP(VLOOKUP($A42,主线配置!$O:$P,2,FALSE),怪物属性偏向!$E:$O,怪物属性偏向!O$1-1,FALSE))</f>
        <v/>
      </c>
    </row>
    <row r="43" spans="1:19" x14ac:dyDescent="0.15">
      <c r="A43" s="3">
        <f t="shared" si="0"/>
        <v>3000040</v>
      </c>
      <c r="B43" s="1" t="str">
        <f>VLOOKUP(A43,主线配置!G:I,3,FALSE)</f>
        <v>黄蜂怪</v>
      </c>
      <c r="C43" s="7"/>
      <c r="D43" s="6" t="str">
        <f>VLOOKUP(B43,怪物属性偏向!F:P,11,FALSE)</f>
        <v>m1001</v>
      </c>
      <c r="E43" s="9">
        <v>12</v>
      </c>
      <c r="F43" s="9">
        <v>11</v>
      </c>
      <c r="G43" s="7" t="s">
        <v>251</v>
      </c>
      <c r="H43" s="9">
        <v>133</v>
      </c>
      <c r="I43" s="9">
        <v>12</v>
      </c>
      <c r="J43" s="9">
        <v>18</v>
      </c>
      <c r="K43" s="9">
        <v>31</v>
      </c>
      <c r="L43" s="9">
        <v>12</v>
      </c>
      <c r="M43" s="9">
        <v>12</v>
      </c>
      <c r="N43" s="8">
        <f>IF(VLOOKUP(VLOOKUP($A43,主线配置!$O:$P,2,FALSE),怪物属性偏向!$E:$O,怪物属性偏向!J$1-1,FALSE)=0,"",VLOOKUP(VLOOKUP($A43,主线配置!$O:$P,2,FALSE),怪物属性偏向!$E:$O,怪物属性偏向!J$1-1,FALSE))</f>
        <v>20000002</v>
      </c>
      <c r="O43" s="8">
        <f>IF(VLOOKUP(VLOOKUP($A43,主线配置!$O:$P,2,FALSE),怪物属性偏向!$E:$O,怪物属性偏向!K$1-1,FALSE)=0,"",VLOOKUP(VLOOKUP($A43,主线配置!$O:$P,2,FALSE),怪物属性偏向!$E:$O,怪物属性偏向!K$1-1,FALSE))</f>
        <v>20000003</v>
      </c>
      <c r="P43" s="8" t="str">
        <f>IF(VLOOKUP(VLOOKUP($A43,主线配置!$O:$P,2,FALSE),怪物属性偏向!$E:$O,怪物属性偏向!L$1-1,FALSE)=0,"",VLOOKUP(VLOOKUP($A43,主线配置!$O:$P,2,FALSE),怪物属性偏向!$E:$O,怪物属性偏向!L$1-1,FALSE))</f>
        <v/>
      </c>
      <c r="Q43" s="8" t="str">
        <f>IF(VLOOKUP(VLOOKUP($A43,主线配置!$O:$P,2,FALSE),怪物属性偏向!$E:$O,怪物属性偏向!M$1-1,FALSE)=0,"",VLOOKUP(VLOOKUP($A43,主线配置!$O:$P,2,FALSE),怪物属性偏向!$E:$O,怪物属性偏向!M$1-1,FALSE))</f>
        <v/>
      </c>
      <c r="R43" s="8" t="str">
        <f>IF(VLOOKUP(VLOOKUP($A43,主线配置!$O:$P,2,FALSE),怪物属性偏向!$E:$O,怪物属性偏向!N$1-1,FALSE)=0,"",VLOOKUP(VLOOKUP($A43,主线配置!$O:$P,2,FALSE),怪物属性偏向!$E:$O,怪物属性偏向!N$1-1,FALSE))</f>
        <v/>
      </c>
      <c r="S43" s="8" t="str">
        <f>IF(VLOOKUP(VLOOKUP($A43,主线配置!$O:$P,2,FALSE),怪物属性偏向!$E:$O,怪物属性偏向!O$1-1,FALSE)=0,"",VLOOKUP(VLOOKUP($A43,主线配置!$O:$P,2,FALSE),怪物属性偏向!$E:$O,怪物属性偏向!O$1-1,FALSE))</f>
        <v/>
      </c>
    </row>
    <row r="44" spans="1:19" x14ac:dyDescent="0.15">
      <c r="A44" s="3">
        <f t="shared" si="0"/>
        <v>3000041</v>
      </c>
      <c r="B44" s="1" t="str">
        <f>VLOOKUP(A44,主线配置!G:I,3,FALSE)</f>
        <v>群体治疗怪</v>
      </c>
      <c r="C44" s="7"/>
      <c r="D44" s="6" t="str">
        <f>VLOOKUP(B44,怪物属性偏向!F:P,11,FALSE)</f>
        <v>m1005</v>
      </c>
      <c r="E44" s="9">
        <v>13</v>
      </c>
      <c r="F44" s="9">
        <v>12</v>
      </c>
      <c r="G44" s="7" t="s">
        <v>252</v>
      </c>
      <c r="H44" s="9">
        <v>134</v>
      </c>
      <c r="I44" s="9">
        <v>13</v>
      </c>
      <c r="J44" s="9">
        <v>19</v>
      </c>
      <c r="K44" s="9">
        <v>32</v>
      </c>
      <c r="L44" s="9">
        <v>13</v>
      </c>
      <c r="M44" s="9">
        <v>13</v>
      </c>
      <c r="N44" s="8">
        <f>IF(VLOOKUP(VLOOKUP($A44,主线配置!$O:$P,2,FALSE),怪物属性偏向!$E:$O,怪物属性偏向!J$1-1,FALSE)=0,"",VLOOKUP(VLOOKUP($A44,主线配置!$O:$P,2,FALSE),怪物属性偏向!$E:$O,怪物属性偏向!J$1-1,FALSE))</f>
        <v>20000006</v>
      </c>
      <c r="O44" s="8" t="str">
        <f>IF(VLOOKUP(VLOOKUP($A44,主线配置!$O:$P,2,FALSE),怪物属性偏向!$E:$O,怪物属性偏向!K$1-1,FALSE)=0,"",VLOOKUP(VLOOKUP($A44,主线配置!$O:$P,2,FALSE),怪物属性偏向!$E:$O,怪物属性偏向!K$1-1,FALSE))</f>
        <v/>
      </c>
      <c r="P44" s="8" t="str">
        <f>IF(VLOOKUP(VLOOKUP($A44,主线配置!$O:$P,2,FALSE),怪物属性偏向!$E:$O,怪物属性偏向!L$1-1,FALSE)=0,"",VLOOKUP(VLOOKUP($A44,主线配置!$O:$P,2,FALSE),怪物属性偏向!$E:$O,怪物属性偏向!L$1-1,FALSE))</f>
        <v/>
      </c>
      <c r="Q44" s="8" t="str">
        <f>IF(VLOOKUP(VLOOKUP($A44,主线配置!$O:$P,2,FALSE),怪物属性偏向!$E:$O,怪物属性偏向!M$1-1,FALSE)=0,"",VLOOKUP(VLOOKUP($A44,主线配置!$O:$P,2,FALSE),怪物属性偏向!$E:$O,怪物属性偏向!M$1-1,FALSE))</f>
        <v/>
      </c>
      <c r="R44" s="8" t="str">
        <f>IF(VLOOKUP(VLOOKUP($A44,主线配置!$O:$P,2,FALSE),怪物属性偏向!$E:$O,怪物属性偏向!N$1-1,FALSE)=0,"",VLOOKUP(VLOOKUP($A44,主线配置!$O:$P,2,FALSE),怪物属性偏向!$E:$O,怪物属性偏向!N$1-1,FALSE))</f>
        <v/>
      </c>
      <c r="S44" s="8" t="str">
        <f>IF(VLOOKUP(VLOOKUP($A44,主线配置!$O:$P,2,FALSE),怪物属性偏向!$E:$O,怪物属性偏向!O$1-1,FALSE)=0,"",VLOOKUP(VLOOKUP($A44,主线配置!$O:$P,2,FALSE),怪物属性偏向!$E:$O,怪物属性偏向!O$1-1,FALSE))</f>
        <v/>
      </c>
    </row>
    <row r="45" spans="1:19" x14ac:dyDescent="0.15">
      <c r="A45" s="3">
        <f t="shared" si="0"/>
        <v>3000042</v>
      </c>
      <c r="B45" s="1" t="str">
        <f>VLOOKUP(A45,主线配置!G:I,3,FALSE)</f>
        <v>小蘑菇</v>
      </c>
      <c r="C45" s="7"/>
      <c r="D45" s="6" t="str">
        <f>VLOOKUP(B45,怪物属性偏向!F:P,11,FALSE)</f>
        <v>m1000</v>
      </c>
      <c r="E45" s="9">
        <v>14</v>
      </c>
      <c r="F45" s="9">
        <v>13</v>
      </c>
      <c r="G45" s="7" t="s">
        <v>253</v>
      </c>
      <c r="H45" s="9">
        <v>135</v>
      </c>
      <c r="I45" s="9">
        <v>14</v>
      </c>
      <c r="J45" s="9">
        <v>20</v>
      </c>
      <c r="K45" s="9">
        <v>33</v>
      </c>
      <c r="L45" s="9">
        <v>14</v>
      </c>
      <c r="M45" s="9">
        <v>14</v>
      </c>
      <c r="N45" s="8">
        <f>IF(VLOOKUP(VLOOKUP($A45,主线配置!$O:$P,2,FALSE),怪物属性偏向!$E:$O,怪物属性偏向!J$1-1,FALSE)=0,"",VLOOKUP(VLOOKUP($A45,主线配置!$O:$P,2,FALSE),怪物属性偏向!$E:$O,怪物属性偏向!J$1-1,FALSE))</f>
        <v>20000001</v>
      </c>
      <c r="O45" s="8" t="str">
        <f>IF(VLOOKUP(VLOOKUP($A45,主线配置!$O:$P,2,FALSE),怪物属性偏向!$E:$O,怪物属性偏向!K$1-1,FALSE)=0,"",VLOOKUP(VLOOKUP($A45,主线配置!$O:$P,2,FALSE),怪物属性偏向!$E:$O,怪物属性偏向!K$1-1,FALSE))</f>
        <v/>
      </c>
      <c r="P45" s="8" t="str">
        <f>IF(VLOOKUP(VLOOKUP($A45,主线配置!$O:$P,2,FALSE),怪物属性偏向!$E:$O,怪物属性偏向!L$1-1,FALSE)=0,"",VLOOKUP(VLOOKUP($A45,主线配置!$O:$P,2,FALSE),怪物属性偏向!$E:$O,怪物属性偏向!L$1-1,FALSE))</f>
        <v/>
      </c>
      <c r="Q45" s="8" t="str">
        <f>IF(VLOOKUP(VLOOKUP($A45,主线配置!$O:$P,2,FALSE),怪物属性偏向!$E:$O,怪物属性偏向!M$1-1,FALSE)=0,"",VLOOKUP(VLOOKUP($A45,主线配置!$O:$P,2,FALSE),怪物属性偏向!$E:$O,怪物属性偏向!M$1-1,FALSE))</f>
        <v/>
      </c>
      <c r="R45" s="8" t="str">
        <f>IF(VLOOKUP(VLOOKUP($A45,主线配置!$O:$P,2,FALSE),怪物属性偏向!$E:$O,怪物属性偏向!N$1-1,FALSE)=0,"",VLOOKUP(VLOOKUP($A45,主线配置!$O:$P,2,FALSE),怪物属性偏向!$E:$O,怪物属性偏向!N$1-1,FALSE))</f>
        <v/>
      </c>
      <c r="S45" s="8" t="str">
        <f>IF(VLOOKUP(VLOOKUP($A45,主线配置!$O:$P,2,FALSE),怪物属性偏向!$E:$O,怪物属性偏向!O$1-1,FALSE)=0,"",VLOOKUP(VLOOKUP($A45,主线配置!$O:$P,2,FALSE),怪物属性偏向!$E:$O,怪物属性偏向!O$1-1,FALSE))</f>
        <v/>
      </c>
    </row>
    <row r="46" spans="1:19" x14ac:dyDescent="0.15">
      <c r="A46" s="3">
        <f t="shared" si="0"/>
        <v>3000043</v>
      </c>
      <c r="B46" s="1" t="str">
        <f>VLOOKUP(A46,主线配置!G:I,3,FALSE)</f>
        <v>小蘑菇</v>
      </c>
      <c r="C46" s="7"/>
      <c r="D46" s="6" t="str">
        <f>VLOOKUP(B46,怪物属性偏向!F:P,11,FALSE)</f>
        <v>m1000</v>
      </c>
      <c r="E46" s="9">
        <v>15</v>
      </c>
      <c r="F46" s="9">
        <v>14</v>
      </c>
      <c r="G46" s="7" t="s">
        <v>254</v>
      </c>
      <c r="H46" s="9">
        <v>136</v>
      </c>
      <c r="I46" s="9">
        <v>15</v>
      </c>
      <c r="J46" s="9">
        <v>21</v>
      </c>
      <c r="K46" s="9">
        <v>34</v>
      </c>
      <c r="L46" s="9">
        <v>15</v>
      </c>
      <c r="M46" s="9">
        <v>15</v>
      </c>
      <c r="N46" s="8">
        <f>IF(VLOOKUP(VLOOKUP($A46,主线配置!$O:$P,2,FALSE),怪物属性偏向!$E:$O,怪物属性偏向!J$1-1,FALSE)=0,"",VLOOKUP(VLOOKUP($A46,主线配置!$O:$P,2,FALSE),怪物属性偏向!$E:$O,怪物属性偏向!J$1-1,FALSE))</f>
        <v>20000001</v>
      </c>
      <c r="O46" s="8" t="str">
        <f>IF(VLOOKUP(VLOOKUP($A46,主线配置!$O:$P,2,FALSE),怪物属性偏向!$E:$O,怪物属性偏向!K$1-1,FALSE)=0,"",VLOOKUP(VLOOKUP($A46,主线配置!$O:$P,2,FALSE),怪物属性偏向!$E:$O,怪物属性偏向!K$1-1,FALSE))</f>
        <v/>
      </c>
      <c r="P46" s="8" t="str">
        <f>IF(VLOOKUP(VLOOKUP($A46,主线配置!$O:$P,2,FALSE),怪物属性偏向!$E:$O,怪物属性偏向!L$1-1,FALSE)=0,"",VLOOKUP(VLOOKUP($A46,主线配置!$O:$P,2,FALSE),怪物属性偏向!$E:$O,怪物属性偏向!L$1-1,FALSE))</f>
        <v/>
      </c>
      <c r="Q46" s="8" t="str">
        <f>IF(VLOOKUP(VLOOKUP($A46,主线配置!$O:$P,2,FALSE),怪物属性偏向!$E:$O,怪物属性偏向!M$1-1,FALSE)=0,"",VLOOKUP(VLOOKUP($A46,主线配置!$O:$P,2,FALSE),怪物属性偏向!$E:$O,怪物属性偏向!M$1-1,FALSE))</f>
        <v/>
      </c>
      <c r="R46" s="8" t="str">
        <f>IF(VLOOKUP(VLOOKUP($A46,主线配置!$O:$P,2,FALSE),怪物属性偏向!$E:$O,怪物属性偏向!N$1-1,FALSE)=0,"",VLOOKUP(VLOOKUP($A46,主线配置!$O:$P,2,FALSE),怪物属性偏向!$E:$O,怪物属性偏向!N$1-1,FALSE))</f>
        <v/>
      </c>
      <c r="S46" s="8" t="str">
        <f>IF(VLOOKUP(VLOOKUP($A46,主线配置!$O:$P,2,FALSE),怪物属性偏向!$E:$O,怪物属性偏向!O$1-1,FALSE)=0,"",VLOOKUP(VLOOKUP($A46,主线配置!$O:$P,2,FALSE),怪物属性偏向!$E:$O,怪物属性偏向!O$1-1,FALSE))</f>
        <v/>
      </c>
    </row>
    <row r="47" spans="1:19" x14ac:dyDescent="0.15">
      <c r="A47" s="3">
        <f t="shared" si="0"/>
        <v>3000044</v>
      </c>
      <c r="B47" s="1" t="str">
        <f>VLOOKUP(A47,主线配置!G:I,3,FALSE)</f>
        <v>小蘑菇</v>
      </c>
      <c r="C47" s="7"/>
      <c r="D47" s="6" t="str">
        <f>VLOOKUP(B47,怪物属性偏向!F:P,11,FALSE)</f>
        <v>m1000</v>
      </c>
      <c r="E47" s="9">
        <v>16</v>
      </c>
      <c r="F47" s="9">
        <v>15</v>
      </c>
      <c r="G47" s="7" t="s">
        <v>255</v>
      </c>
      <c r="H47" s="9">
        <v>137</v>
      </c>
      <c r="I47" s="9">
        <v>16</v>
      </c>
      <c r="J47" s="9">
        <v>22</v>
      </c>
      <c r="K47" s="9">
        <v>35</v>
      </c>
      <c r="L47" s="9">
        <v>16</v>
      </c>
      <c r="M47" s="9">
        <v>16</v>
      </c>
      <c r="N47" s="8">
        <f>IF(VLOOKUP(VLOOKUP($A47,主线配置!$O:$P,2,FALSE),怪物属性偏向!$E:$O,怪物属性偏向!J$1-1,FALSE)=0,"",VLOOKUP(VLOOKUP($A47,主线配置!$O:$P,2,FALSE),怪物属性偏向!$E:$O,怪物属性偏向!J$1-1,FALSE))</f>
        <v>20000001</v>
      </c>
      <c r="O47" s="8" t="str">
        <f>IF(VLOOKUP(VLOOKUP($A47,主线配置!$O:$P,2,FALSE),怪物属性偏向!$E:$O,怪物属性偏向!K$1-1,FALSE)=0,"",VLOOKUP(VLOOKUP($A47,主线配置!$O:$P,2,FALSE),怪物属性偏向!$E:$O,怪物属性偏向!K$1-1,FALSE))</f>
        <v/>
      </c>
      <c r="P47" s="8" t="str">
        <f>IF(VLOOKUP(VLOOKUP($A47,主线配置!$O:$P,2,FALSE),怪物属性偏向!$E:$O,怪物属性偏向!L$1-1,FALSE)=0,"",VLOOKUP(VLOOKUP($A47,主线配置!$O:$P,2,FALSE),怪物属性偏向!$E:$O,怪物属性偏向!L$1-1,FALSE))</f>
        <v/>
      </c>
      <c r="Q47" s="8" t="str">
        <f>IF(VLOOKUP(VLOOKUP($A47,主线配置!$O:$P,2,FALSE),怪物属性偏向!$E:$O,怪物属性偏向!M$1-1,FALSE)=0,"",VLOOKUP(VLOOKUP($A47,主线配置!$O:$P,2,FALSE),怪物属性偏向!$E:$O,怪物属性偏向!M$1-1,FALSE))</f>
        <v/>
      </c>
      <c r="R47" s="8" t="str">
        <f>IF(VLOOKUP(VLOOKUP($A47,主线配置!$O:$P,2,FALSE),怪物属性偏向!$E:$O,怪物属性偏向!N$1-1,FALSE)=0,"",VLOOKUP(VLOOKUP($A47,主线配置!$O:$P,2,FALSE),怪物属性偏向!$E:$O,怪物属性偏向!N$1-1,FALSE))</f>
        <v/>
      </c>
      <c r="S47" s="8" t="str">
        <f>IF(VLOOKUP(VLOOKUP($A47,主线配置!$O:$P,2,FALSE),怪物属性偏向!$E:$O,怪物属性偏向!O$1-1,FALSE)=0,"",VLOOKUP(VLOOKUP($A47,主线配置!$O:$P,2,FALSE),怪物属性偏向!$E:$O,怪物属性偏向!O$1-1,FALSE))</f>
        <v/>
      </c>
    </row>
    <row r="48" spans="1:19" x14ac:dyDescent="0.15">
      <c r="A48" s="3">
        <f t="shared" si="0"/>
        <v>3000045</v>
      </c>
      <c r="B48" s="1" t="str">
        <f>VLOOKUP(A48,主线配置!G:I,3,FALSE)</f>
        <v>小蘑菇</v>
      </c>
      <c r="C48" s="7"/>
      <c r="D48" s="6" t="str">
        <f>VLOOKUP(B48,怪物属性偏向!F:P,11,FALSE)</f>
        <v>m1000</v>
      </c>
      <c r="E48" s="9">
        <v>17</v>
      </c>
      <c r="F48" s="9">
        <v>16</v>
      </c>
      <c r="G48" s="7" t="s">
        <v>256</v>
      </c>
      <c r="H48" s="9">
        <v>138</v>
      </c>
      <c r="I48" s="9">
        <v>17</v>
      </c>
      <c r="J48" s="9">
        <v>23</v>
      </c>
      <c r="K48" s="9">
        <v>36</v>
      </c>
      <c r="L48" s="9">
        <v>17</v>
      </c>
      <c r="M48" s="9">
        <v>17</v>
      </c>
      <c r="N48" s="8">
        <f>IF(VLOOKUP(VLOOKUP($A48,主线配置!$O:$P,2,FALSE),怪物属性偏向!$E:$O,怪物属性偏向!J$1-1,FALSE)=0,"",VLOOKUP(VLOOKUP($A48,主线配置!$O:$P,2,FALSE),怪物属性偏向!$E:$O,怪物属性偏向!J$1-1,FALSE))</f>
        <v>20000001</v>
      </c>
      <c r="O48" s="8" t="str">
        <f>IF(VLOOKUP(VLOOKUP($A48,主线配置!$O:$P,2,FALSE),怪物属性偏向!$E:$O,怪物属性偏向!K$1-1,FALSE)=0,"",VLOOKUP(VLOOKUP($A48,主线配置!$O:$P,2,FALSE),怪物属性偏向!$E:$O,怪物属性偏向!K$1-1,FALSE))</f>
        <v/>
      </c>
      <c r="P48" s="8" t="str">
        <f>IF(VLOOKUP(VLOOKUP($A48,主线配置!$O:$P,2,FALSE),怪物属性偏向!$E:$O,怪物属性偏向!L$1-1,FALSE)=0,"",VLOOKUP(VLOOKUP($A48,主线配置!$O:$P,2,FALSE),怪物属性偏向!$E:$O,怪物属性偏向!L$1-1,FALSE))</f>
        <v/>
      </c>
      <c r="Q48" s="8" t="str">
        <f>IF(VLOOKUP(VLOOKUP($A48,主线配置!$O:$P,2,FALSE),怪物属性偏向!$E:$O,怪物属性偏向!M$1-1,FALSE)=0,"",VLOOKUP(VLOOKUP($A48,主线配置!$O:$P,2,FALSE),怪物属性偏向!$E:$O,怪物属性偏向!M$1-1,FALSE))</f>
        <v/>
      </c>
      <c r="R48" s="8" t="str">
        <f>IF(VLOOKUP(VLOOKUP($A48,主线配置!$O:$P,2,FALSE),怪物属性偏向!$E:$O,怪物属性偏向!N$1-1,FALSE)=0,"",VLOOKUP(VLOOKUP($A48,主线配置!$O:$P,2,FALSE),怪物属性偏向!$E:$O,怪物属性偏向!N$1-1,FALSE))</f>
        <v/>
      </c>
      <c r="S48" s="8" t="str">
        <f>IF(VLOOKUP(VLOOKUP($A48,主线配置!$O:$P,2,FALSE),怪物属性偏向!$E:$O,怪物属性偏向!O$1-1,FALSE)=0,"",VLOOKUP(VLOOKUP($A48,主线配置!$O:$P,2,FALSE),怪物属性偏向!$E:$O,怪物属性偏向!O$1-1,FALSE))</f>
        <v/>
      </c>
    </row>
    <row r="49" spans="1:19" x14ac:dyDescent="0.15">
      <c r="A49" s="3">
        <f t="shared" si="0"/>
        <v>3000046</v>
      </c>
      <c r="B49" s="1" t="str">
        <f>VLOOKUP(A49,主线配置!G:I,3,FALSE)</f>
        <v>群体治疗怪</v>
      </c>
      <c r="C49" s="7"/>
      <c r="D49" s="6" t="str">
        <f>VLOOKUP(B49,怪物属性偏向!F:P,11,FALSE)</f>
        <v>m1005</v>
      </c>
      <c r="E49" s="9">
        <v>18</v>
      </c>
      <c r="F49" s="9">
        <v>17</v>
      </c>
      <c r="G49" s="7" t="s">
        <v>257</v>
      </c>
      <c r="H49" s="9">
        <v>139</v>
      </c>
      <c r="I49" s="9">
        <v>18</v>
      </c>
      <c r="J49" s="9">
        <v>24</v>
      </c>
      <c r="K49" s="9">
        <v>37</v>
      </c>
      <c r="L49" s="9">
        <v>18</v>
      </c>
      <c r="M49" s="9">
        <v>18</v>
      </c>
      <c r="N49" s="8">
        <f>IF(VLOOKUP(VLOOKUP($A49,主线配置!$O:$P,2,FALSE),怪物属性偏向!$E:$O,怪物属性偏向!J$1-1,FALSE)=0,"",VLOOKUP(VLOOKUP($A49,主线配置!$O:$P,2,FALSE),怪物属性偏向!$E:$O,怪物属性偏向!J$1-1,FALSE))</f>
        <v>20000006</v>
      </c>
      <c r="O49" s="8" t="str">
        <f>IF(VLOOKUP(VLOOKUP($A49,主线配置!$O:$P,2,FALSE),怪物属性偏向!$E:$O,怪物属性偏向!K$1-1,FALSE)=0,"",VLOOKUP(VLOOKUP($A49,主线配置!$O:$P,2,FALSE),怪物属性偏向!$E:$O,怪物属性偏向!K$1-1,FALSE))</f>
        <v/>
      </c>
      <c r="P49" s="8" t="str">
        <f>IF(VLOOKUP(VLOOKUP($A49,主线配置!$O:$P,2,FALSE),怪物属性偏向!$E:$O,怪物属性偏向!L$1-1,FALSE)=0,"",VLOOKUP(VLOOKUP($A49,主线配置!$O:$P,2,FALSE),怪物属性偏向!$E:$O,怪物属性偏向!L$1-1,FALSE))</f>
        <v/>
      </c>
      <c r="Q49" s="8" t="str">
        <f>IF(VLOOKUP(VLOOKUP($A49,主线配置!$O:$P,2,FALSE),怪物属性偏向!$E:$O,怪物属性偏向!M$1-1,FALSE)=0,"",VLOOKUP(VLOOKUP($A49,主线配置!$O:$P,2,FALSE),怪物属性偏向!$E:$O,怪物属性偏向!M$1-1,FALSE))</f>
        <v/>
      </c>
      <c r="R49" s="8" t="str">
        <f>IF(VLOOKUP(VLOOKUP($A49,主线配置!$O:$P,2,FALSE),怪物属性偏向!$E:$O,怪物属性偏向!N$1-1,FALSE)=0,"",VLOOKUP(VLOOKUP($A49,主线配置!$O:$P,2,FALSE),怪物属性偏向!$E:$O,怪物属性偏向!N$1-1,FALSE))</f>
        <v/>
      </c>
      <c r="S49" s="8" t="str">
        <f>IF(VLOOKUP(VLOOKUP($A49,主线配置!$O:$P,2,FALSE),怪物属性偏向!$E:$O,怪物属性偏向!O$1-1,FALSE)=0,"",VLOOKUP(VLOOKUP($A49,主线配置!$O:$P,2,FALSE),怪物属性偏向!$E:$O,怪物属性偏向!O$1-1,FALSE))</f>
        <v/>
      </c>
    </row>
    <row r="50" spans="1:19" x14ac:dyDescent="0.15">
      <c r="A50" s="3">
        <f t="shared" si="0"/>
        <v>3000047</v>
      </c>
      <c r="B50" s="1" t="str">
        <f>VLOOKUP(A50,主线配置!G:I,3,FALSE)</f>
        <v>小蘑菇</v>
      </c>
      <c r="C50" s="7"/>
      <c r="D50" s="6" t="str">
        <f>VLOOKUP(B50,怪物属性偏向!F:P,11,FALSE)</f>
        <v>m1000</v>
      </c>
      <c r="E50" s="9">
        <v>19</v>
      </c>
      <c r="F50" s="9">
        <v>18</v>
      </c>
      <c r="G50" s="7" t="s">
        <v>258</v>
      </c>
      <c r="H50" s="9">
        <v>140</v>
      </c>
      <c r="I50" s="9">
        <v>19</v>
      </c>
      <c r="J50" s="9">
        <v>25</v>
      </c>
      <c r="K50" s="9">
        <v>38</v>
      </c>
      <c r="L50" s="9">
        <v>19</v>
      </c>
      <c r="M50" s="9">
        <v>19</v>
      </c>
      <c r="N50" s="8">
        <f>IF(VLOOKUP(VLOOKUP($A50,主线配置!$O:$P,2,FALSE),怪物属性偏向!$E:$O,怪物属性偏向!J$1-1,FALSE)=0,"",VLOOKUP(VLOOKUP($A50,主线配置!$O:$P,2,FALSE),怪物属性偏向!$E:$O,怪物属性偏向!J$1-1,FALSE))</f>
        <v>20000001</v>
      </c>
      <c r="O50" s="8" t="str">
        <f>IF(VLOOKUP(VLOOKUP($A50,主线配置!$O:$P,2,FALSE),怪物属性偏向!$E:$O,怪物属性偏向!K$1-1,FALSE)=0,"",VLOOKUP(VLOOKUP($A50,主线配置!$O:$P,2,FALSE),怪物属性偏向!$E:$O,怪物属性偏向!K$1-1,FALSE))</f>
        <v/>
      </c>
      <c r="P50" s="8" t="str">
        <f>IF(VLOOKUP(VLOOKUP($A50,主线配置!$O:$P,2,FALSE),怪物属性偏向!$E:$O,怪物属性偏向!L$1-1,FALSE)=0,"",VLOOKUP(VLOOKUP($A50,主线配置!$O:$P,2,FALSE),怪物属性偏向!$E:$O,怪物属性偏向!L$1-1,FALSE))</f>
        <v/>
      </c>
      <c r="Q50" s="8" t="str">
        <f>IF(VLOOKUP(VLOOKUP($A50,主线配置!$O:$P,2,FALSE),怪物属性偏向!$E:$O,怪物属性偏向!M$1-1,FALSE)=0,"",VLOOKUP(VLOOKUP($A50,主线配置!$O:$P,2,FALSE),怪物属性偏向!$E:$O,怪物属性偏向!M$1-1,FALSE))</f>
        <v/>
      </c>
      <c r="R50" s="8" t="str">
        <f>IF(VLOOKUP(VLOOKUP($A50,主线配置!$O:$P,2,FALSE),怪物属性偏向!$E:$O,怪物属性偏向!N$1-1,FALSE)=0,"",VLOOKUP(VLOOKUP($A50,主线配置!$O:$P,2,FALSE),怪物属性偏向!$E:$O,怪物属性偏向!N$1-1,FALSE))</f>
        <v/>
      </c>
      <c r="S50" s="8" t="str">
        <f>IF(VLOOKUP(VLOOKUP($A50,主线配置!$O:$P,2,FALSE),怪物属性偏向!$E:$O,怪物属性偏向!O$1-1,FALSE)=0,"",VLOOKUP(VLOOKUP($A50,主线配置!$O:$P,2,FALSE),怪物属性偏向!$E:$O,怪物属性偏向!O$1-1,FALSE))</f>
        <v/>
      </c>
    </row>
    <row r="51" spans="1:19" x14ac:dyDescent="0.15">
      <c r="A51" s="3">
        <f t="shared" si="0"/>
        <v>3000048</v>
      </c>
      <c r="B51" s="1" t="str">
        <f>VLOOKUP(A51,主线配置!G:I,3,FALSE)</f>
        <v>黄蜂怪</v>
      </c>
      <c r="C51" s="7"/>
      <c r="D51" s="6" t="str">
        <f>VLOOKUP(B51,怪物属性偏向!F:P,11,FALSE)</f>
        <v>m1001</v>
      </c>
      <c r="E51" s="9">
        <v>20</v>
      </c>
      <c r="F51" s="9">
        <v>19</v>
      </c>
      <c r="G51" s="7" t="s">
        <v>259</v>
      </c>
      <c r="H51" s="9">
        <v>141</v>
      </c>
      <c r="I51" s="9">
        <v>20</v>
      </c>
      <c r="J51" s="9">
        <v>26</v>
      </c>
      <c r="K51" s="9">
        <v>39</v>
      </c>
      <c r="L51" s="9">
        <v>20</v>
      </c>
      <c r="M51" s="9">
        <v>20</v>
      </c>
      <c r="N51" s="8">
        <f>IF(VLOOKUP(VLOOKUP($A51,主线配置!$O:$P,2,FALSE),怪物属性偏向!$E:$O,怪物属性偏向!J$1-1,FALSE)=0,"",VLOOKUP(VLOOKUP($A51,主线配置!$O:$P,2,FALSE),怪物属性偏向!$E:$O,怪物属性偏向!J$1-1,FALSE))</f>
        <v>20000002</v>
      </c>
      <c r="O51" s="8">
        <f>IF(VLOOKUP(VLOOKUP($A51,主线配置!$O:$P,2,FALSE),怪物属性偏向!$E:$O,怪物属性偏向!K$1-1,FALSE)=0,"",VLOOKUP(VLOOKUP($A51,主线配置!$O:$P,2,FALSE),怪物属性偏向!$E:$O,怪物属性偏向!K$1-1,FALSE))</f>
        <v>20000003</v>
      </c>
      <c r="P51" s="8" t="str">
        <f>IF(VLOOKUP(VLOOKUP($A51,主线配置!$O:$P,2,FALSE),怪物属性偏向!$E:$O,怪物属性偏向!L$1-1,FALSE)=0,"",VLOOKUP(VLOOKUP($A51,主线配置!$O:$P,2,FALSE),怪物属性偏向!$E:$O,怪物属性偏向!L$1-1,FALSE))</f>
        <v/>
      </c>
      <c r="Q51" s="8" t="str">
        <f>IF(VLOOKUP(VLOOKUP($A51,主线配置!$O:$P,2,FALSE),怪物属性偏向!$E:$O,怪物属性偏向!M$1-1,FALSE)=0,"",VLOOKUP(VLOOKUP($A51,主线配置!$O:$P,2,FALSE),怪物属性偏向!$E:$O,怪物属性偏向!M$1-1,FALSE))</f>
        <v/>
      </c>
      <c r="R51" s="8" t="str">
        <f>IF(VLOOKUP(VLOOKUP($A51,主线配置!$O:$P,2,FALSE),怪物属性偏向!$E:$O,怪物属性偏向!N$1-1,FALSE)=0,"",VLOOKUP(VLOOKUP($A51,主线配置!$O:$P,2,FALSE),怪物属性偏向!$E:$O,怪物属性偏向!N$1-1,FALSE))</f>
        <v/>
      </c>
      <c r="S51" s="8" t="str">
        <f>IF(VLOOKUP(VLOOKUP($A51,主线配置!$O:$P,2,FALSE),怪物属性偏向!$E:$O,怪物属性偏向!O$1-1,FALSE)=0,"",VLOOKUP(VLOOKUP($A51,主线配置!$O:$P,2,FALSE),怪物属性偏向!$E:$O,怪物属性偏向!O$1-1,FALSE))</f>
        <v/>
      </c>
    </row>
    <row r="52" spans="1:19" x14ac:dyDescent="0.15">
      <c r="A52" s="3">
        <f t="shared" si="0"/>
        <v>3000049</v>
      </c>
      <c r="B52" s="1" t="str">
        <f>VLOOKUP(A52,主线配置!G:I,3,FALSE)</f>
        <v>黄蜂怪</v>
      </c>
      <c r="C52" s="7"/>
      <c r="D52" s="6" t="str">
        <f>VLOOKUP(B52,怪物属性偏向!F:P,11,FALSE)</f>
        <v>m1001</v>
      </c>
      <c r="E52" s="9">
        <v>21</v>
      </c>
      <c r="F52" s="9">
        <v>20</v>
      </c>
      <c r="G52" s="7" t="s">
        <v>260</v>
      </c>
      <c r="H52" s="9">
        <v>142</v>
      </c>
      <c r="I52" s="9">
        <v>21</v>
      </c>
      <c r="J52" s="9">
        <v>27</v>
      </c>
      <c r="K52" s="9">
        <v>40</v>
      </c>
      <c r="L52" s="9">
        <v>21</v>
      </c>
      <c r="M52" s="9">
        <v>21</v>
      </c>
      <c r="N52" s="8">
        <f>IF(VLOOKUP(VLOOKUP($A52,主线配置!$O:$P,2,FALSE),怪物属性偏向!$E:$O,怪物属性偏向!J$1-1,FALSE)=0,"",VLOOKUP(VLOOKUP($A52,主线配置!$O:$P,2,FALSE),怪物属性偏向!$E:$O,怪物属性偏向!J$1-1,FALSE))</f>
        <v>20000002</v>
      </c>
      <c r="O52" s="8">
        <f>IF(VLOOKUP(VLOOKUP($A52,主线配置!$O:$P,2,FALSE),怪物属性偏向!$E:$O,怪物属性偏向!K$1-1,FALSE)=0,"",VLOOKUP(VLOOKUP($A52,主线配置!$O:$P,2,FALSE),怪物属性偏向!$E:$O,怪物属性偏向!K$1-1,FALSE))</f>
        <v>20000003</v>
      </c>
      <c r="P52" s="8" t="str">
        <f>IF(VLOOKUP(VLOOKUP($A52,主线配置!$O:$P,2,FALSE),怪物属性偏向!$E:$O,怪物属性偏向!L$1-1,FALSE)=0,"",VLOOKUP(VLOOKUP($A52,主线配置!$O:$P,2,FALSE),怪物属性偏向!$E:$O,怪物属性偏向!L$1-1,FALSE))</f>
        <v/>
      </c>
      <c r="Q52" s="8" t="str">
        <f>IF(VLOOKUP(VLOOKUP($A52,主线配置!$O:$P,2,FALSE),怪物属性偏向!$E:$O,怪物属性偏向!M$1-1,FALSE)=0,"",VLOOKUP(VLOOKUP($A52,主线配置!$O:$P,2,FALSE),怪物属性偏向!$E:$O,怪物属性偏向!M$1-1,FALSE))</f>
        <v/>
      </c>
      <c r="R52" s="8" t="str">
        <f>IF(VLOOKUP(VLOOKUP($A52,主线配置!$O:$P,2,FALSE),怪物属性偏向!$E:$O,怪物属性偏向!N$1-1,FALSE)=0,"",VLOOKUP(VLOOKUP($A52,主线配置!$O:$P,2,FALSE),怪物属性偏向!$E:$O,怪物属性偏向!N$1-1,FALSE))</f>
        <v/>
      </c>
      <c r="S52" s="8" t="str">
        <f>IF(VLOOKUP(VLOOKUP($A52,主线配置!$O:$P,2,FALSE),怪物属性偏向!$E:$O,怪物属性偏向!O$1-1,FALSE)=0,"",VLOOKUP(VLOOKUP($A52,主线配置!$O:$P,2,FALSE),怪物属性偏向!$E:$O,怪物属性偏向!O$1-1,FALSE))</f>
        <v/>
      </c>
    </row>
    <row r="53" spans="1:19" x14ac:dyDescent="0.15">
      <c r="A53" s="3">
        <f t="shared" si="0"/>
        <v>3000050</v>
      </c>
      <c r="B53" s="1" t="str">
        <f>VLOOKUP(A53,主线配置!G:I,3,FALSE)</f>
        <v>群体治疗怪</v>
      </c>
      <c r="C53" s="7"/>
      <c r="D53" s="6" t="str">
        <f>VLOOKUP(B53,怪物属性偏向!F:P,11,FALSE)</f>
        <v>m1005</v>
      </c>
      <c r="E53" s="9">
        <v>22</v>
      </c>
      <c r="F53" s="9">
        <v>21</v>
      </c>
      <c r="G53" s="7" t="s">
        <v>261</v>
      </c>
      <c r="H53" s="9">
        <v>143</v>
      </c>
      <c r="I53" s="9">
        <v>22</v>
      </c>
      <c r="J53" s="9">
        <v>28</v>
      </c>
      <c r="K53" s="9">
        <v>41</v>
      </c>
      <c r="L53" s="9">
        <v>22</v>
      </c>
      <c r="M53" s="9">
        <v>22</v>
      </c>
      <c r="N53" s="8">
        <f>IF(VLOOKUP(VLOOKUP($A53,主线配置!$O:$P,2,FALSE),怪物属性偏向!$E:$O,怪物属性偏向!J$1-1,FALSE)=0,"",VLOOKUP(VLOOKUP($A53,主线配置!$O:$P,2,FALSE),怪物属性偏向!$E:$O,怪物属性偏向!J$1-1,FALSE))</f>
        <v>20000006</v>
      </c>
      <c r="O53" s="8" t="str">
        <f>IF(VLOOKUP(VLOOKUP($A53,主线配置!$O:$P,2,FALSE),怪物属性偏向!$E:$O,怪物属性偏向!K$1-1,FALSE)=0,"",VLOOKUP(VLOOKUP($A53,主线配置!$O:$P,2,FALSE),怪物属性偏向!$E:$O,怪物属性偏向!K$1-1,FALSE))</f>
        <v/>
      </c>
      <c r="P53" s="8" t="str">
        <f>IF(VLOOKUP(VLOOKUP($A53,主线配置!$O:$P,2,FALSE),怪物属性偏向!$E:$O,怪物属性偏向!L$1-1,FALSE)=0,"",VLOOKUP(VLOOKUP($A53,主线配置!$O:$P,2,FALSE),怪物属性偏向!$E:$O,怪物属性偏向!L$1-1,FALSE))</f>
        <v/>
      </c>
      <c r="Q53" s="8" t="str">
        <f>IF(VLOOKUP(VLOOKUP($A53,主线配置!$O:$P,2,FALSE),怪物属性偏向!$E:$O,怪物属性偏向!M$1-1,FALSE)=0,"",VLOOKUP(VLOOKUP($A53,主线配置!$O:$P,2,FALSE),怪物属性偏向!$E:$O,怪物属性偏向!M$1-1,FALSE))</f>
        <v/>
      </c>
      <c r="R53" s="8" t="str">
        <f>IF(VLOOKUP(VLOOKUP($A53,主线配置!$O:$P,2,FALSE),怪物属性偏向!$E:$O,怪物属性偏向!N$1-1,FALSE)=0,"",VLOOKUP(VLOOKUP($A53,主线配置!$O:$P,2,FALSE),怪物属性偏向!$E:$O,怪物属性偏向!N$1-1,FALSE))</f>
        <v/>
      </c>
      <c r="S53" s="8" t="str">
        <f>IF(VLOOKUP(VLOOKUP($A53,主线配置!$O:$P,2,FALSE),怪物属性偏向!$E:$O,怪物属性偏向!O$1-1,FALSE)=0,"",VLOOKUP(VLOOKUP($A53,主线配置!$O:$P,2,FALSE),怪物属性偏向!$E:$O,怪物属性偏向!O$1-1,FALSE))</f>
        <v/>
      </c>
    </row>
    <row r="54" spans="1:19" x14ac:dyDescent="0.15">
      <c r="A54" s="3">
        <f t="shared" si="0"/>
        <v>3000051</v>
      </c>
      <c r="B54" s="1" t="str">
        <f>VLOOKUP(A54,主线配置!G:I,3,FALSE)</f>
        <v>群体治疗怪</v>
      </c>
      <c r="C54" s="7"/>
      <c r="D54" s="6" t="str">
        <f>VLOOKUP(B54,怪物属性偏向!F:P,11,FALSE)</f>
        <v>m1005</v>
      </c>
      <c r="E54" s="9">
        <v>23</v>
      </c>
      <c r="F54" s="9">
        <v>22</v>
      </c>
      <c r="G54" s="7" t="s">
        <v>262</v>
      </c>
      <c r="H54" s="9">
        <v>144</v>
      </c>
      <c r="I54" s="9">
        <v>23</v>
      </c>
      <c r="J54" s="9">
        <v>29</v>
      </c>
      <c r="K54" s="9">
        <v>42</v>
      </c>
      <c r="L54" s="9">
        <v>23</v>
      </c>
      <c r="M54" s="9">
        <v>23</v>
      </c>
      <c r="N54" s="8">
        <f>IF(VLOOKUP(VLOOKUP($A54,主线配置!$O:$P,2,FALSE),怪物属性偏向!$E:$O,怪物属性偏向!J$1-1,FALSE)=0,"",VLOOKUP(VLOOKUP($A54,主线配置!$O:$P,2,FALSE),怪物属性偏向!$E:$O,怪物属性偏向!J$1-1,FALSE))</f>
        <v>20000006</v>
      </c>
      <c r="O54" s="8" t="str">
        <f>IF(VLOOKUP(VLOOKUP($A54,主线配置!$O:$P,2,FALSE),怪物属性偏向!$E:$O,怪物属性偏向!K$1-1,FALSE)=0,"",VLOOKUP(VLOOKUP($A54,主线配置!$O:$P,2,FALSE),怪物属性偏向!$E:$O,怪物属性偏向!K$1-1,FALSE))</f>
        <v/>
      </c>
      <c r="P54" s="8" t="str">
        <f>IF(VLOOKUP(VLOOKUP($A54,主线配置!$O:$P,2,FALSE),怪物属性偏向!$E:$O,怪物属性偏向!L$1-1,FALSE)=0,"",VLOOKUP(VLOOKUP($A54,主线配置!$O:$P,2,FALSE),怪物属性偏向!$E:$O,怪物属性偏向!L$1-1,FALSE))</f>
        <v/>
      </c>
      <c r="Q54" s="8" t="str">
        <f>IF(VLOOKUP(VLOOKUP($A54,主线配置!$O:$P,2,FALSE),怪物属性偏向!$E:$O,怪物属性偏向!M$1-1,FALSE)=0,"",VLOOKUP(VLOOKUP($A54,主线配置!$O:$P,2,FALSE),怪物属性偏向!$E:$O,怪物属性偏向!M$1-1,FALSE))</f>
        <v/>
      </c>
      <c r="R54" s="8" t="str">
        <f>IF(VLOOKUP(VLOOKUP($A54,主线配置!$O:$P,2,FALSE),怪物属性偏向!$E:$O,怪物属性偏向!N$1-1,FALSE)=0,"",VLOOKUP(VLOOKUP($A54,主线配置!$O:$P,2,FALSE),怪物属性偏向!$E:$O,怪物属性偏向!N$1-1,FALSE))</f>
        <v/>
      </c>
      <c r="S54" s="8" t="str">
        <f>IF(VLOOKUP(VLOOKUP($A54,主线配置!$O:$P,2,FALSE),怪物属性偏向!$E:$O,怪物属性偏向!O$1-1,FALSE)=0,"",VLOOKUP(VLOOKUP($A54,主线配置!$O:$P,2,FALSE),怪物属性偏向!$E:$O,怪物属性偏向!O$1-1,FALSE))</f>
        <v/>
      </c>
    </row>
    <row r="55" spans="1:19" x14ac:dyDescent="0.15">
      <c r="A55" s="3">
        <f t="shared" si="0"/>
        <v>3000052</v>
      </c>
      <c r="B55" s="1" t="str">
        <f>VLOOKUP(A55,主线配置!G:I,3,FALSE)</f>
        <v>黄蜂怪</v>
      </c>
      <c r="C55" s="7"/>
      <c r="D55" s="6" t="str">
        <f>VLOOKUP(B55,怪物属性偏向!F:P,11,FALSE)</f>
        <v>m1001</v>
      </c>
      <c r="E55" s="9">
        <v>24</v>
      </c>
      <c r="F55" s="9">
        <v>23</v>
      </c>
      <c r="G55" s="7" t="s">
        <v>263</v>
      </c>
      <c r="H55" s="9">
        <v>145</v>
      </c>
      <c r="I55" s="9">
        <v>24</v>
      </c>
      <c r="J55" s="9">
        <v>30</v>
      </c>
      <c r="K55" s="9">
        <v>43</v>
      </c>
      <c r="L55" s="9">
        <v>24</v>
      </c>
      <c r="M55" s="9">
        <v>24</v>
      </c>
      <c r="N55" s="8">
        <f>IF(VLOOKUP(VLOOKUP($A55,主线配置!$O:$P,2,FALSE),怪物属性偏向!$E:$O,怪物属性偏向!J$1-1,FALSE)=0,"",VLOOKUP(VLOOKUP($A55,主线配置!$O:$P,2,FALSE),怪物属性偏向!$E:$O,怪物属性偏向!J$1-1,FALSE))</f>
        <v>20000002</v>
      </c>
      <c r="O55" s="8">
        <f>IF(VLOOKUP(VLOOKUP($A55,主线配置!$O:$P,2,FALSE),怪物属性偏向!$E:$O,怪物属性偏向!K$1-1,FALSE)=0,"",VLOOKUP(VLOOKUP($A55,主线配置!$O:$P,2,FALSE),怪物属性偏向!$E:$O,怪物属性偏向!K$1-1,FALSE))</f>
        <v>20000003</v>
      </c>
      <c r="P55" s="8" t="str">
        <f>IF(VLOOKUP(VLOOKUP($A55,主线配置!$O:$P,2,FALSE),怪物属性偏向!$E:$O,怪物属性偏向!L$1-1,FALSE)=0,"",VLOOKUP(VLOOKUP($A55,主线配置!$O:$P,2,FALSE),怪物属性偏向!$E:$O,怪物属性偏向!L$1-1,FALSE))</f>
        <v/>
      </c>
      <c r="Q55" s="8" t="str">
        <f>IF(VLOOKUP(VLOOKUP($A55,主线配置!$O:$P,2,FALSE),怪物属性偏向!$E:$O,怪物属性偏向!M$1-1,FALSE)=0,"",VLOOKUP(VLOOKUP($A55,主线配置!$O:$P,2,FALSE),怪物属性偏向!$E:$O,怪物属性偏向!M$1-1,FALSE))</f>
        <v/>
      </c>
      <c r="R55" s="8" t="str">
        <f>IF(VLOOKUP(VLOOKUP($A55,主线配置!$O:$P,2,FALSE),怪物属性偏向!$E:$O,怪物属性偏向!N$1-1,FALSE)=0,"",VLOOKUP(VLOOKUP($A55,主线配置!$O:$P,2,FALSE),怪物属性偏向!$E:$O,怪物属性偏向!N$1-1,FALSE))</f>
        <v/>
      </c>
      <c r="S55" s="8" t="str">
        <f>IF(VLOOKUP(VLOOKUP($A55,主线配置!$O:$P,2,FALSE),怪物属性偏向!$E:$O,怪物属性偏向!O$1-1,FALSE)=0,"",VLOOKUP(VLOOKUP($A55,主线配置!$O:$P,2,FALSE),怪物属性偏向!$E:$O,怪物属性偏向!O$1-1,FALSE))</f>
        <v/>
      </c>
    </row>
    <row r="56" spans="1:19" x14ac:dyDescent="0.15">
      <c r="A56" s="3">
        <f t="shared" si="0"/>
        <v>3000053</v>
      </c>
      <c r="B56" s="1" t="str">
        <f>VLOOKUP(A56,主线配置!G:I,3,FALSE)</f>
        <v>黄蜂怪</v>
      </c>
      <c r="C56" s="7"/>
      <c r="D56" s="6" t="str">
        <f>VLOOKUP(B56,怪物属性偏向!F:P,11,FALSE)</f>
        <v>m1001</v>
      </c>
      <c r="E56" s="9">
        <v>25</v>
      </c>
      <c r="F56" s="9">
        <v>24</v>
      </c>
      <c r="G56" s="7" t="s">
        <v>264</v>
      </c>
      <c r="H56" s="9">
        <v>146</v>
      </c>
      <c r="I56" s="9">
        <v>25</v>
      </c>
      <c r="J56" s="9">
        <v>31</v>
      </c>
      <c r="K56" s="9">
        <v>44</v>
      </c>
      <c r="L56" s="9">
        <v>25</v>
      </c>
      <c r="M56" s="9">
        <v>25</v>
      </c>
      <c r="N56" s="8">
        <f>IF(VLOOKUP(VLOOKUP($A56,主线配置!$O:$P,2,FALSE),怪物属性偏向!$E:$O,怪物属性偏向!J$1-1,FALSE)=0,"",VLOOKUP(VLOOKUP($A56,主线配置!$O:$P,2,FALSE),怪物属性偏向!$E:$O,怪物属性偏向!J$1-1,FALSE))</f>
        <v>20000002</v>
      </c>
      <c r="O56" s="8">
        <f>IF(VLOOKUP(VLOOKUP($A56,主线配置!$O:$P,2,FALSE),怪物属性偏向!$E:$O,怪物属性偏向!K$1-1,FALSE)=0,"",VLOOKUP(VLOOKUP($A56,主线配置!$O:$P,2,FALSE),怪物属性偏向!$E:$O,怪物属性偏向!K$1-1,FALSE))</f>
        <v>20000003</v>
      </c>
      <c r="P56" s="8" t="str">
        <f>IF(VLOOKUP(VLOOKUP($A56,主线配置!$O:$P,2,FALSE),怪物属性偏向!$E:$O,怪物属性偏向!L$1-1,FALSE)=0,"",VLOOKUP(VLOOKUP($A56,主线配置!$O:$P,2,FALSE),怪物属性偏向!$E:$O,怪物属性偏向!L$1-1,FALSE))</f>
        <v/>
      </c>
      <c r="Q56" s="8" t="str">
        <f>IF(VLOOKUP(VLOOKUP($A56,主线配置!$O:$P,2,FALSE),怪物属性偏向!$E:$O,怪物属性偏向!M$1-1,FALSE)=0,"",VLOOKUP(VLOOKUP($A56,主线配置!$O:$P,2,FALSE),怪物属性偏向!$E:$O,怪物属性偏向!M$1-1,FALSE))</f>
        <v/>
      </c>
      <c r="R56" s="8" t="str">
        <f>IF(VLOOKUP(VLOOKUP($A56,主线配置!$O:$P,2,FALSE),怪物属性偏向!$E:$O,怪物属性偏向!N$1-1,FALSE)=0,"",VLOOKUP(VLOOKUP($A56,主线配置!$O:$P,2,FALSE),怪物属性偏向!$E:$O,怪物属性偏向!N$1-1,FALSE))</f>
        <v/>
      </c>
      <c r="S56" s="8" t="str">
        <f>IF(VLOOKUP(VLOOKUP($A56,主线配置!$O:$P,2,FALSE),怪物属性偏向!$E:$O,怪物属性偏向!O$1-1,FALSE)=0,"",VLOOKUP(VLOOKUP($A56,主线配置!$O:$P,2,FALSE),怪物属性偏向!$E:$O,怪物属性偏向!O$1-1,FALSE))</f>
        <v/>
      </c>
    </row>
    <row r="57" spans="1:19" x14ac:dyDescent="0.15">
      <c r="A57" s="3">
        <f t="shared" si="0"/>
        <v>3000054</v>
      </c>
      <c r="B57" s="1" t="str">
        <f>VLOOKUP(A57,主线配置!G:I,3,FALSE)</f>
        <v>群体治疗怪</v>
      </c>
      <c r="C57" s="7"/>
      <c r="D57" s="6" t="str">
        <f>VLOOKUP(B57,怪物属性偏向!F:P,11,FALSE)</f>
        <v>m1005</v>
      </c>
      <c r="E57" s="9">
        <v>26</v>
      </c>
      <c r="F57" s="9">
        <v>25</v>
      </c>
      <c r="G57" s="7" t="s">
        <v>265</v>
      </c>
      <c r="H57" s="9">
        <v>147</v>
      </c>
      <c r="I57" s="9">
        <v>26</v>
      </c>
      <c r="J57" s="9">
        <v>32</v>
      </c>
      <c r="K57" s="9">
        <v>45</v>
      </c>
      <c r="L57" s="9">
        <v>26</v>
      </c>
      <c r="M57" s="9">
        <v>26</v>
      </c>
      <c r="N57" s="8">
        <f>IF(VLOOKUP(VLOOKUP($A57,主线配置!$O:$P,2,FALSE),怪物属性偏向!$E:$O,怪物属性偏向!J$1-1,FALSE)=0,"",VLOOKUP(VLOOKUP($A57,主线配置!$O:$P,2,FALSE),怪物属性偏向!$E:$O,怪物属性偏向!J$1-1,FALSE))</f>
        <v>20000006</v>
      </c>
      <c r="O57" s="8" t="str">
        <f>IF(VLOOKUP(VLOOKUP($A57,主线配置!$O:$P,2,FALSE),怪物属性偏向!$E:$O,怪物属性偏向!K$1-1,FALSE)=0,"",VLOOKUP(VLOOKUP($A57,主线配置!$O:$P,2,FALSE),怪物属性偏向!$E:$O,怪物属性偏向!K$1-1,FALSE))</f>
        <v/>
      </c>
      <c r="P57" s="8" t="str">
        <f>IF(VLOOKUP(VLOOKUP($A57,主线配置!$O:$P,2,FALSE),怪物属性偏向!$E:$O,怪物属性偏向!L$1-1,FALSE)=0,"",VLOOKUP(VLOOKUP($A57,主线配置!$O:$P,2,FALSE),怪物属性偏向!$E:$O,怪物属性偏向!L$1-1,FALSE))</f>
        <v/>
      </c>
      <c r="Q57" s="8" t="str">
        <f>IF(VLOOKUP(VLOOKUP($A57,主线配置!$O:$P,2,FALSE),怪物属性偏向!$E:$O,怪物属性偏向!M$1-1,FALSE)=0,"",VLOOKUP(VLOOKUP($A57,主线配置!$O:$P,2,FALSE),怪物属性偏向!$E:$O,怪物属性偏向!M$1-1,FALSE))</f>
        <v/>
      </c>
      <c r="R57" s="8" t="str">
        <f>IF(VLOOKUP(VLOOKUP($A57,主线配置!$O:$P,2,FALSE),怪物属性偏向!$E:$O,怪物属性偏向!N$1-1,FALSE)=0,"",VLOOKUP(VLOOKUP($A57,主线配置!$O:$P,2,FALSE),怪物属性偏向!$E:$O,怪物属性偏向!N$1-1,FALSE))</f>
        <v/>
      </c>
      <c r="S57" s="8" t="str">
        <f>IF(VLOOKUP(VLOOKUP($A57,主线配置!$O:$P,2,FALSE),怪物属性偏向!$E:$O,怪物属性偏向!O$1-1,FALSE)=0,"",VLOOKUP(VLOOKUP($A57,主线配置!$O:$P,2,FALSE),怪物属性偏向!$E:$O,怪物属性偏向!O$1-1,FALSE))</f>
        <v/>
      </c>
    </row>
    <row r="58" spans="1:19" x14ac:dyDescent="0.15">
      <c r="A58" s="3">
        <f t="shared" si="0"/>
        <v>3000055</v>
      </c>
      <c r="B58" s="1" t="str">
        <f>VLOOKUP(A58,主线配置!G:I,3,FALSE)</f>
        <v>甲虫精</v>
      </c>
      <c r="C58" s="7"/>
      <c r="D58" s="6" t="str">
        <f>VLOOKUP(B58,怪物属性偏向!F:P,11,FALSE)</f>
        <v>m1002</v>
      </c>
      <c r="E58" s="9">
        <v>27</v>
      </c>
      <c r="F58" s="9">
        <v>26</v>
      </c>
      <c r="G58" s="7" t="s">
        <v>266</v>
      </c>
      <c r="H58" s="9">
        <v>148</v>
      </c>
      <c r="I58" s="9">
        <v>27</v>
      </c>
      <c r="J58" s="9">
        <v>33</v>
      </c>
      <c r="K58" s="9">
        <v>46</v>
      </c>
      <c r="L58" s="9">
        <v>27</v>
      </c>
      <c r="M58" s="9">
        <v>27</v>
      </c>
      <c r="N58" s="8">
        <f>IF(VLOOKUP(VLOOKUP($A58,主线配置!$O:$P,2,FALSE),怪物属性偏向!$E:$O,怪物属性偏向!J$1-1,FALSE)=0,"",VLOOKUP(VLOOKUP($A58,主线配置!$O:$P,2,FALSE),怪物属性偏向!$E:$O,怪物属性偏向!J$1-1,FALSE))</f>
        <v>20000004</v>
      </c>
      <c r="O58" s="8" t="str">
        <f>IF(VLOOKUP(VLOOKUP($A58,主线配置!$O:$P,2,FALSE),怪物属性偏向!$E:$O,怪物属性偏向!K$1-1,FALSE)=0,"",VLOOKUP(VLOOKUP($A58,主线配置!$O:$P,2,FALSE),怪物属性偏向!$E:$O,怪物属性偏向!K$1-1,FALSE))</f>
        <v/>
      </c>
      <c r="P58" s="8" t="str">
        <f>IF(VLOOKUP(VLOOKUP($A58,主线配置!$O:$P,2,FALSE),怪物属性偏向!$E:$O,怪物属性偏向!L$1-1,FALSE)=0,"",VLOOKUP(VLOOKUP($A58,主线配置!$O:$P,2,FALSE),怪物属性偏向!$E:$O,怪物属性偏向!L$1-1,FALSE))</f>
        <v/>
      </c>
      <c r="Q58" s="8">
        <f>IF(VLOOKUP(VLOOKUP($A58,主线配置!$O:$P,2,FALSE),怪物属性偏向!$E:$O,怪物属性偏向!M$1-1,FALSE)=0,"",VLOOKUP(VLOOKUP($A58,主线配置!$O:$P,2,FALSE),怪物属性偏向!$E:$O,怪物属性偏向!M$1-1,FALSE))</f>
        <v>200001</v>
      </c>
      <c r="R58" s="8" t="str">
        <f>IF(VLOOKUP(VLOOKUP($A58,主线配置!$O:$P,2,FALSE),怪物属性偏向!$E:$O,怪物属性偏向!N$1-1,FALSE)=0,"",VLOOKUP(VLOOKUP($A58,主线配置!$O:$P,2,FALSE),怪物属性偏向!$E:$O,怪物属性偏向!N$1-1,FALSE))</f>
        <v/>
      </c>
      <c r="S58" s="8" t="str">
        <f>IF(VLOOKUP(VLOOKUP($A58,主线配置!$O:$P,2,FALSE),怪物属性偏向!$E:$O,怪物属性偏向!O$1-1,FALSE)=0,"",VLOOKUP(VLOOKUP($A58,主线配置!$O:$P,2,FALSE),怪物属性偏向!$E:$O,怪物属性偏向!O$1-1,FALSE))</f>
        <v/>
      </c>
    </row>
    <row r="59" spans="1:19" x14ac:dyDescent="0.15">
      <c r="A59" s="3">
        <f t="shared" si="0"/>
        <v>3000056</v>
      </c>
      <c r="B59" s="1" t="str">
        <f>VLOOKUP(A59,主线配置!G:I,3,FALSE)</f>
        <v>群体治疗怪</v>
      </c>
      <c r="C59" s="7"/>
      <c r="D59" s="6" t="str">
        <f>VLOOKUP(B59,怪物属性偏向!F:P,11,FALSE)</f>
        <v>m1005</v>
      </c>
      <c r="E59" s="9">
        <v>28</v>
      </c>
      <c r="F59" s="9">
        <v>27</v>
      </c>
      <c r="G59" s="7" t="s">
        <v>267</v>
      </c>
      <c r="H59" s="9">
        <v>149</v>
      </c>
      <c r="I59" s="9">
        <v>28</v>
      </c>
      <c r="J59" s="9">
        <v>34</v>
      </c>
      <c r="K59" s="9">
        <v>47</v>
      </c>
      <c r="L59" s="9">
        <v>28</v>
      </c>
      <c r="M59" s="9">
        <v>28</v>
      </c>
      <c r="N59" s="8">
        <f>IF(VLOOKUP(VLOOKUP($A59,主线配置!$O:$P,2,FALSE),怪物属性偏向!$E:$O,怪物属性偏向!J$1-1,FALSE)=0,"",VLOOKUP(VLOOKUP($A59,主线配置!$O:$P,2,FALSE),怪物属性偏向!$E:$O,怪物属性偏向!J$1-1,FALSE))</f>
        <v>20000006</v>
      </c>
      <c r="O59" s="8" t="str">
        <f>IF(VLOOKUP(VLOOKUP($A59,主线配置!$O:$P,2,FALSE),怪物属性偏向!$E:$O,怪物属性偏向!K$1-1,FALSE)=0,"",VLOOKUP(VLOOKUP($A59,主线配置!$O:$P,2,FALSE),怪物属性偏向!$E:$O,怪物属性偏向!K$1-1,FALSE))</f>
        <v/>
      </c>
      <c r="P59" s="8" t="str">
        <f>IF(VLOOKUP(VLOOKUP($A59,主线配置!$O:$P,2,FALSE),怪物属性偏向!$E:$O,怪物属性偏向!L$1-1,FALSE)=0,"",VLOOKUP(VLOOKUP($A59,主线配置!$O:$P,2,FALSE),怪物属性偏向!$E:$O,怪物属性偏向!L$1-1,FALSE))</f>
        <v/>
      </c>
      <c r="Q59" s="8" t="str">
        <f>IF(VLOOKUP(VLOOKUP($A59,主线配置!$O:$P,2,FALSE),怪物属性偏向!$E:$O,怪物属性偏向!M$1-1,FALSE)=0,"",VLOOKUP(VLOOKUP($A59,主线配置!$O:$P,2,FALSE),怪物属性偏向!$E:$O,怪物属性偏向!M$1-1,FALSE))</f>
        <v/>
      </c>
      <c r="R59" s="8" t="str">
        <f>IF(VLOOKUP(VLOOKUP($A59,主线配置!$O:$P,2,FALSE),怪物属性偏向!$E:$O,怪物属性偏向!N$1-1,FALSE)=0,"",VLOOKUP(VLOOKUP($A59,主线配置!$O:$P,2,FALSE),怪物属性偏向!$E:$O,怪物属性偏向!N$1-1,FALSE))</f>
        <v/>
      </c>
      <c r="S59" s="8" t="str">
        <f>IF(VLOOKUP(VLOOKUP($A59,主线配置!$O:$P,2,FALSE),怪物属性偏向!$E:$O,怪物属性偏向!O$1-1,FALSE)=0,"",VLOOKUP(VLOOKUP($A59,主线配置!$O:$P,2,FALSE),怪物属性偏向!$E:$O,怪物属性偏向!O$1-1,FALSE))</f>
        <v/>
      </c>
    </row>
    <row r="60" spans="1:19" x14ac:dyDescent="0.15">
      <c r="A60" s="3">
        <f t="shared" si="0"/>
        <v>3000057</v>
      </c>
      <c r="B60" s="1" t="str">
        <f>VLOOKUP(A60,主线配置!G:I,3,FALSE)</f>
        <v>甲虫精</v>
      </c>
      <c r="C60" s="7"/>
      <c r="D60" s="6" t="str">
        <f>VLOOKUP(B60,怪物属性偏向!F:P,11,FALSE)</f>
        <v>m1002</v>
      </c>
      <c r="E60" s="9">
        <v>29</v>
      </c>
      <c r="F60" s="9">
        <v>28</v>
      </c>
      <c r="G60" s="7" t="s">
        <v>303</v>
      </c>
      <c r="H60" s="9">
        <v>150</v>
      </c>
      <c r="I60" s="9">
        <v>29</v>
      </c>
      <c r="J60" s="9">
        <v>35</v>
      </c>
      <c r="K60" s="9">
        <v>48</v>
      </c>
      <c r="L60" s="9">
        <v>29</v>
      </c>
      <c r="M60" s="9">
        <v>29</v>
      </c>
      <c r="N60" s="8">
        <f>IF(VLOOKUP(VLOOKUP($A60,主线配置!$O:$P,2,FALSE),怪物属性偏向!$E:$O,怪物属性偏向!J$1-1,FALSE)=0,"",VLOOKUP(VLOOKUP($A60,主线配置!$O:$P,2,FALSE),怪物属性偏向!$E:$O,怪物属性偏向!J$1-1,FALSE))</f>
        <v>20000004</v>
      </c>
      <c r="O60" s="8" t="str">
        <f>IF(VLOOKUP(VLOOKUP($A60,主线配置!$O:$P,2,FALSE),怪物属性偏向!$E:$O,怪物属性偏向!K$1-1,FALSE)=0,"",VLOOKUP(VLOOKUP($A60,主线配置!$O:$P,2,FALSE),怪物属性偏向!$E:$O,怪物属性偏向!K$1-1,FALSE))</f>
        <v/>
      </c>
      <c r="P60" s="8" t="str">
        <f>IF(VLOOKUP(VLOOKUP($A60,主线配置!$O:$P,2,FALSE),怪物属性偏向!$E:$O,怪物属性偏向!L$1-1,FALSE)=0,"",VLOOKUP(VLOOKUP($A60,主线配置!$O:$P,2,FALSE),怪物属性偏向!$E:$O,怪物属性偏向!L$1-1,FALSE))</f>
        <v/>
      </c>
      <c r="Q60" s="8">
        <f>IF(VLOOKUP(VLOOKUP($A60,主线配置!$O:$P,2,FALSE),怪物属性偏向!$E:$O,怪物属性偏向!M$1-1,FALSE)=0,"",VLOOKUP(VLOOKUP($A60,主线配置!$O:$P,2,FALSE),怪物属性偏向!$E:$O,怪物属性偏向!M$1-1,FALSE))</f>
        <v>200001</v>
      </c>
      <c r="R60" s="8" t="str">
        <f>IF(VLOOKUP(VLOOKUP($A60,主线配置!$O:$P,2,FALSE),怪物属性偏向!$E:$O,怪物属性偏向!N$1-1,FALSE)=0,"",VLOOKUP(VLOOKUP($A60,主线配置!$O:$P,2,FALSE),怪物属性偏向!$E:$O,怪物属性偏向!N$1-1,FALSE))</f>
        <v/>
      </c>
      <c r="S60" s="8" t="str">
        <f>IF(VLOOKUP(VLOOKUP($A60,主线配置!$O:$P,2,FALSE),怪物属性偏向!$E:$O,怪物属性偏向!O$1-1,FALSE)=0,"",VLOOKUP(VLOOKUP($A60,主线配置!$O:$P,2,FALSE),怪物属性偏向!$E:$O,怪物属性偏向!O$1-1,FALSE))</f>
        <v/>
      </c>
    </row>
    <row r="61" spans="1:19" x14ac:dyDescent="0.15">
      <c r="A61" s="3">
        <f t="shared" si="0"/>
        <v>3000058</v>
      </c>
      <c r="B61" s="1" t="str">
        <f>VLOOKUP(A61,主线配置!G:I,3,FALSE)</f>
        <v>群体治疗怪</v>
      </c>
      <c r="C61" s="7"/>
      <c r="D61" s="6" t="str">
        <f>VLOOKUP(B61,怪物属性偏向!F:P,11,FALSE)</f>
        <v>m1005</v>
      </c>
      <c r="E61" s="9">
        <v>30</v>
      </c>
      <c r="F61" s="9">
        <v>29</v>
      </c>
      <c r="G61" s="7" t="s">
        <v>304</v>
      </c>
      <c r="H61" s="9">
        <v>151</v>
      </c>
      <c r="I61" s="9">
        <v>30</v>
      </c>
      <c r="J61" s="9">
        <v>36</v>
      </c>
      <c r="K61" s="9">
        <v>49</v>
      </c>
      <c r="L61" s="9">
        <v>30</v>
      </c>
      <c r="M61" s="9">
        <v>30</v>
      </c>
      <c r="N61" s="8">
        <f>IF(VLOOKUP(VLOOKUP($A61,主线配置!$O:$P,2,FALSE),怪物属性偏向!$E:$O,怪物属性偏向!J$1-1,FALSE)=0,"",VLOOKUP(VLOOKUP($A61,主线配置!$O:$P,2,FALSE),怪物属性偏向!$E:$O,怪物属性偏向!J$1-1,FALSE))</f>
        <v>20000006</v>
      </c>
      <c r="O61" s="8" t="str">
        <f>IF(VLOOKUP(VLOOKUP($A61,主线配置!$O:$P,2,FALSE),怪物属性偏向!$E:$O,怪物属性偏向!K$1-1,FALSE)=0,"",VLOOKUP(VLOOKUP($A61,主线配置!$O:$P,2,FALSE),怪物属性偏向!$E:$O,怪物属性偏向!K$1-1,FALSE))</f>
        <v/>
      </c>
      <c r="P61" s="8" t="str">
        <f>IF(VLOOKUP(VLOOKUP($A61,主线配置!$O:$P,2,FALSE),怪物属性偏向!$E:$O,怪物属性偏向!L$1-1,FALSE)=0,"",VLOOKUP(VLOOKUP($A61,主线配置!$O:$P,2,FALSE),怪物属性偏向!$E:$O,怪物属性偏向!L$1-1,FALSE))</f>
        <v/>
      </c>
      <c r="Q61" s="8" t="str">
        <f>IF(VLOOKUP(VLOOKUP($A61,主线配置!$O:$P,2,FALSE),怪物属性偏向!$E:$O,怪物属性偏向!M$1-1,FALSE)=0,"",VLOOKUP(VLOOKUP($A61,主线配置!$O:$P,2,FALSE),怪物属性偏向!$E:$O,怪物属性偏向!M$1-1,FALSE))</f>
        <v/>
      </c>
      <c r="R61" s="8" t="str">
        <f>IF(VLOOKUP(VLOOKUP($A61,主线配置!$O:$P,2,FALSE),怪物属性偏向!$E:$O,怪物属性偏向!N$1-1,FALSE)=0,"",VLOOKUP(VLOOKUP($A61,主线配置!$O:$P,2,FALSE),怪物属性偏向!$E:$O,怪物属性偏向!N$1-1,FALSE))</f>
        <v/>
      </c>
      <c r="S61" s="8" t="str">
        <f>IF(VLOOKUP(VLOOKUP($A61,主线配置!$O:$P,2,FALSE),怪物属性偏向!$E:$O,怪物属性偏向!O$1-1,FALSE)=0,"",VLOOKUP(VLOOKUP($A61,主线配置!$O:$P,2,FALSE),怪物属性偏向!$E:$O,怪物属性偏向!O$1-1,FALSE))</f>
        <v/>
      </c>
    </row>
    <row r="62" spans="1:19" x14ac:dyDescent="0.15">
      <c r="A62" s="3">
        <f t="shared" si="0"/>
        <v>3000059</v>
      </c>
      <c r="B62" s="1" t="str">
        <f>VLOOKUP(A62,主线配置!G:I,3,FALSE)</f>
        <v>甲虫精</v>
      </c>
      <c r="C62" s="7"/>
      <c r="D62" s="6" t="str">
        <f>VLOOKUP(B62,怪物属性偏向!F:P,11,FALSE)</f>
        <v>m1002</v>
      </c>
      <c r="E62" s="9">
        <v>31</v>
      </c>
      <c r="F62" s="9">
        <v>30</v>
      </c>
      <c r="G62" s="7" t="s">
        <v>305</v>
      </c>
      <c r="H62" s="9">
        <v>152</v>
      </c>
      <c r="I62" s="9">
        <v>31</v>
      </c>
      <c r="J62" s="9">
        <v>37</v>
      </c>
      <c r="K62" s="9">
        <v>50</v>
      </c>
      <c r="L62" s="9">
        <v>31</v>
      </c>
      <c r="M62" s="9">
        <v>31</v>
      </c>
      <c r="N62" s="8">
        <f>IF(VLOOKUP(VLOOKUP($A62,主线配置!$O:$P,2,FALSE),怪物属性偏向!$E:$O,怪物属性偏向!J$1-1,FALSE)=0,"",VLOOKUP(VLOOKUP($A62,主线配置!$O:$P,2,FALSE),怪物属性偏向!$E:$O,怪物属性偏向!J$1-1,FALSE))</f>
        <v>20000004</v>
      </c>
      <c r="O62" s="8" t="str">
        <f>IF(VLOOKUP(VLOOKUP($A62,主线配置!$O:$P,2,FALSE),怪物属性偏向!$E:$O,怪物属性偏向!K$1-1,FALSE)=0,"",VLOOKUP(VLOOKUP($A62,主线配置!$O:$P,2,FALSE),怪物属性偏向!$E:$O,怪物属性偏向!K$1-1,FALSE))</f>
        <v/>
      </c>
      <c r="P62" s="8" t="str">
        <f>IF(VLOOKUP(VLOOKUP($A62,主线配置!$O:$P,2,FALSE),怪物属性偏向!$E:$O,怪物属性偏向!L$1-1,FALSE)=0,"",VLOOKUP(VLOOKUP($A62,主线配置!$O:$P,2,FALSE),怪物属性偏向!$E:$O,怪物属性偏向!L$1-1,FALSE))</f>
        <v/>
      </c>
      <c r="Q62" s="8">
        <f>IF(VLOOKUP(VLOOKUP($A62,主线配置!$O:$P,2,FALSE),怪物属性偏向!$E:$O,怪物属性偏向!M$1-1,FALSE)=0,"",VLOOKUP(VLOOKUP($A62,主线配置!$O:$P,2,FALSE),怪物属性偏向!$E:$O,怪物属性偏向!M$1-1,FALSE))</f>
        <v>200001</v>
      </c>
      <c r="R62" s="8" t="str">
        <f>IF(VLOOKUP(VLOOKUP($A62,主线配置!$O:$P,2,FALSE),怪物属性偏向!$E:$O,怪物属性偏向!N$1-1,FALSE)=0,"",VLOOKUP(VLOOKUP($A62,主线配置!$O:$P,2,FALSE),怪物属性偏向!$E:$O,怪物属性偏向!N$1-1,FALSE))</f>
        <v/>
      </c>
      <c r="S62" s="8" t="str">
        <f>IF(VLOOKUP(VLOOKUP($A62,主线配置!$O:$P,2,FALSE),怪物属性偏向!$E:$O,怪物属性偏向!O$1-1,FALSE)=0,"",VLOOKUP(VLOOKUP($A62,主线配置!$O:$P,2,FALSE),怪物属性偏向!$E:$O,怪物属性偏向!O$1-1,FALSE))</f>
        <v/>
      </c>
    </row>
    <row r="63" spans="1:19" x14ac:dyDescent="0.15">
      <c r="A63" s="3">
        <f t="shared" si="0"/>
        <v>3000060</v>
      </c>
      <c r="B63" s="1" t="str">
        <f>VLOOKUP(A63,主线配置!G:I,3,FALSE)</f>
        <v>群体治疗怪</v>
      </c>
      <c r="C63" s="7"/>
      <c r="D63" s="6" t="str">
        <f>VLOOKUP(B63,怪物属性偏向!F:P,11,FALSE)</f>
        <v>m1005</v>
      </c>
      <c r="E63" s="9">
        <v>32</v>
      </c>
      <c r="F63" s="9">
        <v>31</v>
      </c>
      <c r="G63" s="7" t="s">
        <v>306</v>
      </c>
      <c r="H63" s="9">
        <v>153</v>
      </c>
      <c r="I63" s="9">
        <v>32</v>
      </c>
      <c r="J63" s="9">
        <v>38</v>
      </c>
      <c r="K63" s="9">
        <v>51</v>
      </c>
      <c r="L63" s="9">
        <v>32</v>
      </c>
      <c r="M63" s="9">
        <v>32</v>
      </c>
      <c r="N63" s="8">
        <f>IF(VLOOKUP(VLOOKUP($A63,主线配置!$O:$P,2,FALSE),怪物属性偏向!$E:$O,怪物属性偏向!J$1-1,FALSE)=0,"",VLOOKUP(VLOOKUP($A63,主线配置!$O:$P,2,FALSE),怪物属性偏向!$E:$O,怪物属性偏向!J$1-1,FALSE))</f>
        <v>20000006</v>
      </c>
      <c r="O63" s="8" t="str">
        <f>IF(VLOOKUP(VLOOKUP($A63,主线配置!$O:$P,2,FALSE),怪物属性偏向!$E:$O,怪物属性偏向!K$1-1,FALSE)=0,"",VLOOKUP(VLOOKUP($A63,主线配置!$O:$P,2,FALSE),怪物属性偏向!$E:$O,怪物属性偏向!K$1-1,FALSE))</f>
        <v/>
      </c>
      <c r="P63" s="8" t="str">
        <f>IF(VLOOKUP(VLOOKUP($A63,主线配置!$O:$P,2,FALSE),怪物属性偏向!$E:$O,怪物属性偏向!L$1-1,FALSE)=0,"",VLOOKUP(VLOOKUP($A63,主线配置!$O:$P,2,FALSE),怪物属性偏向!$E:$O,怪物属性偏向!L$1-1,FALSE))</f>
        <v/>
      </c>
      <c r="Q63" s="8" t="str">
        <f>IF(VLOOKUP(VLOOKUP($A63,主线配置!$O:$P,2,FALSE),怪物属性偏向!$E:$O,怪物属性偏向!M$1-1,FALSE)=0,"",VLOOKUP(VLOOKUP($A63,主线配置!$O:$P,2,FALSE),怪物属性偏向!$E:$O,怪物属性偏向!M$1-1,FALSE))</f>
        <v/>
      </c>
      <c r="R63" s="8" t="str">
        <f>IF(VLOOKUP(VLOOKUP($A63,主线配置!$O:$P,2,FALSE),怪物属性偏向!$E:$O,怪物属性偏向!N$1-1,FALSE)=0,"",VLOOKUP(VLOOKUP($A63,主线配置!$O:$P,2,FALSE),怪物属性偏向!$E:$O,怪物属性偏向!N$1-1,FALSE))</f>
        <v/>
      </c>
      <c r="S63" s="8" t="str">
        <f>IF(VLOOKUP(VLOOKUP($A63,主线配置!$O:$P,2,FALSE),怪物属性偏向!$E:$O,怪物属性偏向!O$1-1,FALSE)=0,"",VLOOKUP(VLOOKUP($A63,主线配置!$O:$P,2,FALSE),怪物属性偏向!$E:$O,怪物属性偏向!O$1-1,FALSE))</f>
        <v/>
      </c>
    </row>
    <row r="64" spans="1:19" x14ac:dyDescent="0.15">
      <c r="A64" s="3">
        <f t="shared" si="0"/>
        <v>3000061</v>
      </c>
      <c r="B64" s="1" t="str">
        <f>VLOOKUP(A64,主线配置!G:I,3,FALSE)</f>
        <v>甲虫精</v>
      </c>
      <c r="C64" s="7"/>
      <c r="D64" s="6" t="str">
        <f>VLOOKUP(B64,怪物属性偏向!F:P,11,FALSE)</f>
        <v>m1002</v>
      </c>
      <c r="E64" s="9">
        <v>33</v>
      </c>
      <c r="F64" s="9">
        <v>32</v>
      </c>
      <c r="G64" s="7" t="s">
        <v>307</v>
      </c>
      <c r="H64" s="9">
        <v>154</v>
      </c>
      <c r="I64" s="9">
        <v>33</v>
      </c>
      <c r="J64" s="9">
        <v>39</v>
      </c>
      <c r="K64" s="9">
        <v>52</v>
      </c>
      <c r="L64" s="9">
        <v>33</v>
      </c>
      <c r="M64" s="9">
        <v>33</v>
      </c>
      <c r="N64" s="8">
        <f>IF(VLOOKUP(VLOOKUP($A64,主线配置!$O:$P,2,FALSE),怪物属性偏向!$E:$O,怪物属性偏向!J$1-1,FALSE)=0,"",VLOOKUP(VLOOKUP($A64,主线配置!$O:$P,2,FALSE),怪物属性偏向!$E:$O,怪物属性偏向!J$1-1,FALSE))</f>
        <v>20000004</v>
      </c>
      <c r="O64" s="8" t="str">
        <f>IF(VLOOKUP(VLOOKUP($A64,主线配置!$O:$P,2,FALSE),怪物属性偏向!$E:$O,怪物属性偏向!K$1-1,FALSE)=0,"",VLOOKUP(VLOOKUP($A64,主线配置!$O:$P,2,FALSE),怪物属性偏向!$E:$O,怪物属性偏向!K$1-1,FALSE))</f>
        <v/>
      </c>
      <c r="P64" s="8" t="str">
        <f>IF(VLOOKUP(VLOOKUP($A64,主线配置!$O:$P,2,FALSE),怪物属性偏向!$E:$O,怪物属性偏向!L$1-1,FALSE)=0,"",VLOOKUP(VLOOKUP($A64,主线配置!$O:$P,2,FALSE),怪物属性偏向!$E:$O,怪物属性偏向!L$1-1,FALSE))</f>
        <v/>
      </c>
      <c r="Q64" s="8">
        <f>IF(VLOOKUP(VLOOKUP($A64,主线配置!$O:$P,2,FALSE),怪物属性偏向!$E:$O,怪物属性偏向!M$1-1,FALSE)=0,"",VLOOKUP(VLOOKUP($A64,主线配置!$O:$P,2,FALSE),怪物属性偏向!$E:$O,怪物属性偏向!M$1-1,FALSE))</f>
        <v>200001</v>
      </c>
      <c r="R64" s="8" t="str">
        <f>IF(VLOOKUP(VLOOKUP($A64,主线配置!$O:$P,2,FALSE),怪物属性偏向!$E:$O,怪物属性偏向!N$1-1,FALSE)=0,"",VLOOKUP(VLOOKUP($A64,主线配置!$O:$P,2,FALSE),怪物属性偏向!$E:$O,怪物属性偏向!N$1-1,FALSE))</f>
        <v/>
      </c>
      <c r="S64" s="8" t="str">
        <f>IF(VLOOKUP(VLOOKUP($A64,主线配置!$O:$P,2,FALSE),怪物属性偏向!$E:$O,怪物属性偏向!O$1-1,FALSE)=0,"",VLOOKUP(VLOOKUP($A64,主线配置!$O:$P,2,FALSE),怪物属性偏向!$E:$O,怪物属性偏向!O$1-1,FALSE))</f>
        <v/>
      </c>
    </row>
    <row r="65" spans="1:19" x14ac:dyDescent="0.15">
      <c r="A65" s="3">
        <f t="shared" si="0"/>
        <v>3000062</v>
      </c>
      <c r="B65" s="1" t="str">
        <f>VLOOKUP(A65,主线配置!G:I,3,FALSE)</f>
        <v>群体治疗怪</v>
      </c>
      <c r="C65" s="7"/>
      <c r="D65" s="6" t="str">
        <f>VLOOKUP(B65,怪物属性偏向!F:P,11,FALSE)</f>
        <v>m1005</v>
      </c>
      <c r="E65" s="9">
        <v>34</v>
      </c>
      <c r="F65" s="9">
        <v>33</v>
      </c>
      <c r="G65" s="7" t="s">
        <v>308</v>
      </c>
      <c r="H65" s="9">
        <v>155</v>
      </c>
      <c r="I65" s="9">
        <v>34</v>
      </c>
      <c r="J65" s="9">
        <v>40</v>
      </c>
      <c r="K65" s="9">
        <v>53</v>
      </c>
      <c r="L65" s="9">
        <v>34</v>
      </c>
      <c r="M65" s="9">
        <v>34</v>
      </c>
      <c r="N65" s="8">
        <f>IF(VLOOKUP(VLOOKUP($A65,主线配置!$O:$P,2,FALSE),怪物属性偏向!$E:$O,怪物属性偏向!J$1-1,FALSE)=0,"",VLOOKUP(VLOOKUP($A65,主线配置!$O:$P,2,FALSE),怪物属性偏向!$E:$O,怪物属性偏向!J$1-1,FALSE))</f>
        <v>20000006</v>
      </c>
      <c r="O65" s="8" t="str">
        <f>IF(VLOOKUP(VLOOKUP($A65,主线配置!$O:$P,2,FALSE),怪物属性偏向!$E:$O,怪物属性偏向!K$1-1,FALSE)=0,"",VLOOKUP(VLOOKUP($A65,主线配置!$O:$P,2,FALSE),怪物属性偏向!$E:$O,怪物属性偏向!K$1-1,FALSE))</f>
        <v/>
      </c>
      <c r="P65" s="8" t="str">
        <f>IF(VLOOKUP(VLOOKUP($A65,主线配置!$O:$P,2,FALSE),怪物属性偏向!$E:$O,怪物属性偏向!L$1-1,FALSE)=0,"",VLOOKUP(VLOOKUP($A65,主线配置!$O:$P,2,FALSE),怪物属性偏向!$E:$O,怪物属性偏向!L$1-1,FALSE))</f>
        <v/>
      </c>
      <c r="Q65" s="8" t="str">
        <f>IF(VLOOKUP(VLOOKUP($A65,主线配置!$O:$P,2,FALSE),怪物属性偏向!$E:$O,怪物属性偏向!M$1-1,FALSE)=0,"",VLOOKUP(VLOOKUP($A65,主线配置!$O:$P,2,FALSE),怪物属性偏向!$E:$O,怪物属性偏向!M$1-1,FALSE))</f>
        <v/>
      </c>
      <c r="R65" s="8" t="str">
        <f>IF(VLOOKUP(VLOOKUP($A65,主线配置!$O:$P,2,FALSE),怪物属性偏向!$E:$O,怪物属性偏向!N$1-1,FALSE)=0,"",VLOOKUP(VLOOKUP($A65,主线配置!$O:$P,2,FALSE),怪物属性偏向!$E:$O,怪物属性偏向!N$1-1,FALSE))</f>
        <v/>
      </c>
      <c r="S65" s="8" t="str">
        <f>IF(VLOOKUP(VLOOKUP($A65,主线配置!$O:$P,2,FALSE),怪物属性偏向!$E:$O,怪物属性偏向!O$1-1,FALSE)=0,"",VLOOKUP(VLOOKUP($A65,主线配置!$O:$P,2,FALSE),怪物属性偏向!$E:$O,怪物属性偏向!O$1-1,FALSE))</f>
        <v/>
      </c>
    </row>
    <row r="66" spans="1:19" x14ac:dyDescent="0.15">
      <c r="A66" s="3">
        <f t="shared" si="0"/>
        <v>3000063</v>
      </c>
      <c r="B66" s="1" t="str">
        <f>VLOOKUP(A66,主线配置!G:I,3,FALSE)</f>
        <v>甲虫精</v>
      </c>
      <c r="C66" s="7"/>
      <c r="D66" s="6" t="str">
        <f>VLOOKUP(B66,怪物属性偏向!F:P,11,FALSE)</f>
        <v>m1002</v>
      </c>
      <c r="E66" s="9">
        <v>35</v>
      </c>
      <c r="F66" s="9">
        <v>34</v>
      </c>
      <c r="G66" s="7" t="s">
        <v>309</v>
      </c>
      <c r="H66" s="9">
        <v>156</v>
      </c>
      <c r="I66" s="9">
        <v>35</v>
      </c>
      <c r="J66" s="9">
        <v>41</v>
      </c>
      <c r="K66" s="9">
        <v>54</v>
      </c>
      <c r="L66" s="9">
        <v>35</v>
      </c>
      <c r="M66" s="9">
        <v>35</v>
      </c>
      <c r="N66" s="8">
        <f>IF(VLOOKUP(VLOOKUP($A66,主线配置!$O:$P,2,FALSE),怪物属性偏向!$E:$O,怪物属性偏向!J$1-1,FALSE)=0,"",VLOOKUP(VLOOKUP($A66,主线配置!$O:$P,2,FALSE),怪物属性偏向!$E:$O,怪物属性偏向!J$1-1,FALSE))</f>
        <v>20000004</v>
      </c>
      <c r="O66" s="8" t="str">
        <f>IF(VLOOKUP(VLOOKUP($A66,主线配置!$O:$P,2,FALSE),怪物属性偏向!$E:$O,怪物属性偏向!K$1-1,FALSE)=0,"",VLOOKUP(VLOOKUP($A66,主线配置!$O:$P,2,FALSE),怪物属性偏向!$E:$O,怪物属性偏向!K$1-1,FALSE))</f>
        <v/>
      </c>
      <c r="P66" s="8" t="str">
        <f>IF(VLOOKUP(VLOOKUP($A66,主线配置!$O:$P,2,FALSE),怪物属性偏向!$E:$O,怪物属性偏向!L$1-1,FALSE)=0,"",VLOOKUP(VLOOKUP($A66,主线配置!$O:$P,2,FALSE),怪物属性偏向!$E:$O,怪物属性偏向!L$1-1,FALSE))</f>
        <v/>
      </c>
      <c r="Q66" s="8">
        <f>IF(VLOOKUP(VLOOKUP($A66,主线配置!$O:$P,2,FALSE),怪物属性偏向!$E:$O,怪物属性偏向!M$1-1,FALSE)=0,"",VLOOKUP(VLOOKUP($A66,主线配置!$O:$P,2,FALSE),怪物属性偏向!$E:$O,怪物属性偏向!M$1-1,FALSE))</f>
        <v>200001</v>
      </c>
      <c r="R66" s="8" t="str">
        <f>IF(VLOOKUP(VLOOKUP($A66,主线配置!$O:$P,2,FALSE),怪物属性偏向!$E:$O,怪物属性偏向!N$1-1,FALSE)=0,"",VLOOKUP(VLOOKUP($A66,主线配置!$O:$P,2,FALSE),怪物属性偏向!$E:$O,怪物属性偏向!N$1-1,FALSE))</f>
        <v/>
      </c>
      <c r="S66" s="8" t="str">
        <f>IF(VLOOKUP(VLOOKUP($A66,主线配置!$O:$P,2,FALSE),怪物属性偏向!$E:$O,怪物属性偏向!O$1-1,FALSE)=0,"",VLOOKUP(VLOOKUP($A66,主线配置!$O:$P,2,FALSE),怪物属性偏向!$E:$O,怪物属性偏向!O$1-1,FALSE))</f>
        <v/>
      </c>
    </row>
    <row r="67" spans="1:19" x14ac:dyDescent="0.15">
      <c r="A67" s="3">
        <f t="shared" si="0"/>
        <v>3000064</v>
      </c>
      <c r="B67" s="1" t="str">
        <f>VLOOKUP(A67,主线配置!G:I,3,FALSE)</f>
        <v>群体治疗怪</v>
      </c>
      <c r="C67" s="7"/>
      <c r="D67" s="6" t="str">
        <f>VLOOKUP(B67,怪物属性偏向!F:P,11,FALSE)</f>
        <v>m1005</v>
      </c>
      <c r="E67" s="9">
        <v>36</v>
      </c>
      <c r="F67" s="9">
        <v>35</v>
      </c>
      <c r="G67" s="7" t="s">
        <v>310</v>
      </c>
      <c r="H67" s="9">
        <v>157</v>
      </c>
      <c r="I67" s="9">
        <v>36</v>
      </c>
      <c r="J67" s="9">
        <v>42</v>
      </c>
      <c r="K67" s="9">
        <v>55</v>
      </c>
      <c r="L67" s="9">
        <v>36</v>
      </c>
      <c r="M67" s="9">
        <v>36</v>
      </c>
      <c r="N67" s="8">
        <f>IF(VLOOKUP(VLOOKUP($A67,主线配置!$O:$P,2,FALSE),怪物属性偏向!$E:$O,怪物属性偏向!J$1-1,FALSE)=0,"",VLOOKUP(VLOOKUP($A67,主线配置!$O:$P,2,FALSE),怪物属性偏向!$E:$O,怪物属性偏向!J$1-1,FALSE))</f>
        <v>20000006</v>
      </c>
      <c r="O67" s="8" t="str">
        <f>IF(VLOOKUP(VLOOKUP($A67,主线配置!$O:$P,2,FALSE),怪物属性偏向!$E:$O,怪物属性偏向!K$1-1,FALSE)=0,"",VLOOKUP(VLOOKUP($A67,主线配置!$O:$P,2,FALSE),怪物属性偏向!$E:$O,怪物属性偏向!K$1-1,FALSE))</f>
        <v/>
      </c>
      <c r="P67" s="8" t="str">
        <f>IF(VLOOKUP(VLOOKUP($A67,主线配置!$O:$P,2,FALSE),怪物属性偏向!$E:$O,怪物属性偏向!L$1-1,FALSE)=0,"",VLOOKUP(VLOOKUP($A67,主线配置!$O:$P,2,FALSE),怪物属性偏向!$E:$O,怪物属性偏向!L$1-1,FALSE))</f>
        <v/>
      </c>
      <c r="Q67" s="8" t="str">
        <f>IF(VLOOKUP(VLOOKUP($A67,主线配置!$O:$P,2,FALSE),怪物属性偏向!$E:$O,怪物属性偏向!M$1-1,FALSE)=0,"",VLOOKUP(VLOOKUP($A67,主线配置!$O:$P,2,FALSE),怪物属性偏向!$E:$O,怪物属性偏向!M$1-1,FALSE))</f>
        <v/>
      </c>
      <c r="R67" s="8" t="str">
        <f>IF(VLOOKUP(VLOOKUP($A67,主线配置!$O:$P,2,FALSE),怪物属性偏向!$E:$O,怪物属性偏向!N$1-1,FALSE)=0,"",VLOOKUP(VLOOKUP($A67,主线配置!$O:$P,2,FALSE),怪物属性偏向!$E:$O,怪物属性偏向!N$1-1,FALSE))</f>
        <v/>
      </c>
      <c r="S67" s="8" t="str">
        <f>IF(VLOOKUP(VLOOKUP($A67,主线配置!$O:$P,2,FALSE),怪物属性偏向!$E:$O,怪物属性偏向!O$1-1,FALSE)=0,"",VLOOKUP(VLOOKUP($A67,主线配置!$O:$P,2,FALSE),怪物属性偏向!$E:$O,怪物属性偏向!O$1-1,FALSE))</f>
        <v/>
      </c>
    </row>
    <row r="68" spans="1:19" x14ac:dyDescent="0.15">
      <c r="A68" s="3">
        <f t="shared" si="0"/>
        <v>3000065</v>
      </c>
      <c r="B68" s="1" t="str">
        <f>VLOOKUP(A68,主线配置!G:I,3,FALSE)</f>
        <v>甲虫精</v>
      </c>
      <c r="C68" s="7"/>
      <c r="D68" s="6" t="str">
        <f>VLOOKUP(B68,怪物属性偏向!F:P,11,FALSE)</f>
        <v>m1002</v>
      </c>
      <c r="E68" s="9">
        <v>37</v>
      </c>
      <c r="F68" s="9">
        <v>36</v>
      </c>
      <c r="G68" s="7" t="s">
        <v>311</v>
      </c>
      <c r="H68" s="9">
        <v>158</v>
      </c>
      <c r="I68" s="9">
        <v>37</v>
      </c>
      <c r="J68" s="9">
        <v>43</v>
      </c>
      <c r="K68" s="9">
        <v>56</v>
      </c>
      <c r="L68" s="9">
        <v>37</v>
      </c>
      <c r="M68" s="9">
        <v>37</v>
      </c>
      <c r="N68" s="8">
        <f>IF(VLOOKUP(VLOOKUP($A68,主线配置!$O:$P,2,FALSE),怪物属性偏向!$E:$O,怪物属性偏向!J$1-1,FALSE)=0,"",VLOOKUP(VLOOKUP($A68,主线配置!$O:$P,2,FALSE),怪物属性偏向!$E:$O,怪物属性偏向!J$1-1,FALSE))</f>
        <v>20000004</v>
      </c>
      <c r="O68" s="8" t="str">
        <f>IF(VLOOKUP(VLOOKUP($A68,主线配置!$O:$P,2,FALSE),怪物属性偏向!$E:$O,怪物属性偏向!K$1-1,FALSE)=0,"",VLOOKUP(VLOOKUP($A68,主线配置!$O:$P,2,FALSE),怪物属性偏向!$E:$O,怪物属性偏向!K$1-1,FALSE))</f>
        <v/>
      </c>
      <c r="P68" s="8" t="str">
        <f>IF(VLOOKUP(VLOOKUP($A68,主线配置!$O:$P,2,FALSE),怪物属性偏向!$E:$O,怪物属性偏向!L$1-1,FALSE)=0,"",VLOOKUP(VLOOKUP($A68,主线配置!$O:$P,2,FALSE),怪物属性偏向!$E:$O,怪物属性偏向!L$1-1,FALSE))</f>
        <v/>
      </c>
      <c r="Q68" s="8">
        <f>IF(VLOOKUP(VLOOKUP($A68,主线配置!$O:$P,2,FALSE),怪物属性偏向!$E:$O,怪物属性偏向!M$1-1,FALSE)=0,"",VLOOKUP(VLOOKUP($A68,主线配置!$O:$P,2,FALSE),怪物属性偏向!$E:$O,怪物属性偏向!M$1-1,FALSE))</f>
        <v>200001</v>
      </c>
      <c r="R68" s="8" t="str">
        <f>IF(VLOOKUP(VLOOKUP($A68,主线配置!$O:$P,2,FALSE),怪物属性偏向!$E:$O,怪物属性偏向!N$1-1,FALSE)=0,"",VLOOKUP(VLOOKUP($A68,主线配置!$O:$P,2,FALSE),怪物属性偏向!$E:$O,怪物属性偏向!N$1-1,FALSE))</f>
        <v/>
      </c>
      <c r="S68" s="8" t="str">
        <f>IF(VLOOKUP(VLOOKUP($A68,主线配置!$O:$P,2,FALSE),怪物属性偏向!$E:$O,怪物属性偏向!O$1-1,FALSE)=0,"",VLOOKUP(VLOOKUP($A68,主线配置!$O:$P,2,FALSE),怪物属性偏向!$E:$O,怪物属性偏向!O$1-1,FALSE))</f>
        <v/>
      </c>
    </row>
    <row r="69" spans="1:19" x14ac:dyDescent="0.15">
      <c r="A69" s="3">
        <f t="shared" si="0"/>
        <v>3000066</v>
      </c>
      <c r="B69" s="1" t="str">
        <f>VLOOKUP(A69,主线配置!G:I,3,FALSE)</f>
        <v>群体治疗怪</v>
      </c>
      <c r="C69" s="7"/>
      <c r="D69" s="6" t="str">
        <f>VLOOKUP(B69,怪物属性偏向!F:P,11,FALSE)</f>
        <v>m1005</v>
      </c>
      <c r="E69" s="9">
        <v>38</v>
      </c>
      <c r="F69" s="9">
        <v>37</v>
      </c>
      <c r="G69" s="7" t="s">
        <v>312</v>
      </c>
      <c r="H69" s="9">
        <v>159</v>
      </c>
      <c r="I69" s="9">
        <v>38</v>
      </c>
      <c r="J69" s="9">
        <v>44</v>
      </c>
      <c r="K69" s="9">
        <v>57</v>
      </c>
      <c r="L69" s="9">
        <v>38</v>
      </c>
      <c r="M69" s="9">
        <v>38</v>
      </c>
      <c r="N69" s="8">
        <f>IF(VLOOKUP(VLOOKUP($A69,主线配置!$O:$P,2,FALSE),怪物属性偏向!$E:$O,怪物属性偏向!J$1-1,FALSE)=0,"",VLOOKUP(VLOOKUP($A69,主线配置!$O:$P,2,FALSE),怪物属性偏向!$E:$O,怪物属性偏向!J$1-1,FALSE))</f>
        <v>20000006</v>
      </c>
      <c r="O69" s="8" t="str">
        <f>IF(VLOOKUP(VLOOKUP($A69,主线配置!$O:$P,2,FALSE),怪物属性偏向!$E:$O,怪物属性偏向!K$1-1,FALSE)=0,"",VLOOKUP(VLOOKUP($A69,主线配置!$O:$P,2,FALSE),怪物属性偏向!$E:$O,怪物属性偏向!K$1-1,FALSE))</f>
        <v/>
      </c>
      <c r="P69" s="8" t="str">
        <f>IF(VLOOKUP(VLOOKUP($A69,主线配置!$O:$P,2,FALSE),怪物属性偏向!$E:$O,怪物属性偏向!L$1-1,FALSE)=0,"",VLOOKUP(VLOOKUP($A69,主线配置!$O:$P,2,FALSE),怪物属性偏向!$E:$O,怪物属性偏向!L$1-1,FALSE))</f>
        <v/>
      </c>
      <c r="Q69" s="8" t="str">
        <f>IF(VLOOKUP(VLOOKUP($A69,主线配置!$O:$P,2,FALSE),怪物属性偏向!$E:$O,怪物属性偏向!M$1-1,FALSE)=0,"",VLOOKUP(VLOOKUP($A69,主线配置!$O:$P,2,FALSE),怪物属性偏向!$E:$O,怪物属性偏向!M$1-1,FALSE))</f>
        <v/>
      </c>
      <c r="R69" s="8" t="str">
        <f>IF(VLOOKUP(VLOOKUP($A69,主线配置!$O:$P,2,FALSE),怪物属性偏向!$E:$O,怪物属性偏向!N$1-1,FALSE)=0,"",VLOOKUP(VLOOKUP($A69,主线配置!$O:$P,2,FALSE),怪物属性偏向!$E:$O,怪物属性偏向!N$1-1,FALSE))</f>
        <v/>
      </c>
      <c r="S69" s="8" t="str">
        <f>IF(VLOOKUP(VLOOKUP($A69,主线配置!$O:$P,2,FALSE),怪物属性偏向!$E:$O,怪物属性偏向!O$1-1,FALSE)=0,"",VLOOKUP(VLOOKUP($A69,主线配置!$O:$P,2,FALSE),怪物属性偏向!$E:$O,怪物属性偏向!O$1-1,FALSE))</f>
        <v/>
      </c>
    </row>
    <row r="70" spans="1:19" x14ac:dyDescent="0.15">
      <c r="A70" s="3">
        <f t="shared" ref="A70:A133" si="1">A69+1</f>
        <v>3000067</v>
      </c>
      <c r="B70" s="1" t="str">
        <f>VLOOKUP(A70,主线配置!G:I,3,FALSE)</f>
        <v>甲虫精</v>
      </c>
      <c r="C70" s="7"/>
      <c r="D70" s="6" t="str">
        <f>VLOOKUP(B70,怪物属性偏向!F:P,11,FALSE)</f>
        <v>m1002</v>
      </c>
      <c r="E70" s="9">
        <v>39</v>
      </c>
      <c r="F70" s="9">
        <v>38</v>
      </c>
      <c r="G70" s="7" t="s">
        <v>313</v>
      </c>
      <c r="H70" s="9">
        <v>160</v>
      </c>
      <c r="I70" s="9">
        <v>39</v>
      </c>
      <c r="J70" s="9">
        <v>45</v>
      </c>
      <c r="K70" s="9">
        <v>58</v>
      </c>
      <c r="L70" s="9">
        <v>39</v>
      </c>
      <c r="M70" s="9">
        <v>39</v>
      </c>
      <c r="N70" s="8">
        <f>IF(VLOOKUP(VLOOKUP($A70,主线配置!$O:$P,2,FALSE),怪物属性偏向!$E:$O,怪物属性偏向!J$1-1,FALSE)=0,"",VLOOKUP(VLOOKUP($A70,主线配置!$O:$P,2,FALSE),怪物属性偏向!$E:$O,怪物属性偏向!J$1-1,FALSE))</f>
        <v>20000004</v>
      </c>
      <c r="O70" s="8" t="str">
        <f>IF(VLOOKUP(VLOOKUP($A70,主线配置!$O:$P,2,FALSE),怪物属性偏向!$E:$O,怪物属性偏向!K$1-1,FALSE)=0,"",VLOOKUP(VLOOKUP($A70,主线配置!$O:$P,2,FALSE),怪物属性偏向!$E:$O,怪物属性偏向!K$1-1,FALSE))</f>
        <v/>
      </c>
      <c r="P70" s="8" t="str">
        <f>IF(VLOOKUP(VLOOKUP($A70,主线配置!$O:$P,2,FALSE),怪物属性偏向!$E:$O,怪物属性偏向!L$1-1,FALSE)=0,"",VLOOKUP(VLOOKUP($A70,主线配置!$O:$P,2,FALSE),怪物属性偏向!$E:$O,怪物属性偏向!L$1-1,FALSE))</f>
        <v/>
      </c>
      <c r="Q70" s="8">
        <f>IF(VLOOKUP(VLOOKUP($A70,主线配置!$O:$P,2,FALSE),怪物属性偏向!$E:$O,怪物属性偏向!M$1-1,FALSE)=0,"",VLOOKUP(VLOOKUP($A70,主线配置!$O:$P,2,FALSE),怪物属性偏向!$E:$O,怪物属性偏向!M$1-1,FALSE))</f>
        <v>200001</v>
      </c>
      <c r="R70" s="8" t="str">
        <f>IF(VLOOKUP(VLOOKUP($A70,主线配置!$O:$P,2,FALSE),怪物属性偏向!$E:$O,怪物属性偏向!N$1-1,FALSE)=0,"",VLOOKUP(VLOOKUP($A70,主线配置!$O:$P,2,FALSE),怪物属性偏向!$E:$O,怪物属性偏向!N$1-1,FALSE))</f>
        <v/>
      </c>
      <c r="S70" s="8" t="str">
        <f>IF(VLOOKUP(VLOOKUP($A70,主线配置!$O:$P,2,FALSE),怪物属性偏向!$E:$O,怪物属性偏向!O$1-1,FALSE)=0,"",VLOOKUP(VLOOKUP($A70,主线配置!$O:$P,2,FALSE),怪物属性偏向!$E:$O,怪物属性偏向!O$1-1,FALSE))</f>
        <v/>
      </c>
    </row>
    <row r="71" spans="1:19" x14ac:dyDescent="0.15">
      <c r="A71" s="3">
        <f t="shared" si="1"/>
        <v>3000068</v>
      </c>
      <c r="B71" s="1" t="str">
        <f>VLOOKUP(A71,主线配置!G:I,3,FALSE)</f>
        <v>群体治疗怪</v>
      </c>
      <c r="C71" s="7"/>
      <c r="D71" s="6" t="str">
        <f>VLOOKUP(B71,怪物属性偏向!F:P,11,FALSE)</f>
        <v>m1005</v>
      </c>
      <c r="E71" s="9">
        <v>40</v>
      </c>
      <c r="F71" s="9">
        <v>39</v>
      </c>
      <c r="G71" s="7" t="s">
        <v>314</v>
      </c>
      <c r="H71" s="9">
        <v>161</v>
      </c>
      <c r="I71" s="9">
        <v>40</v>
      </c>
      <c r="J71" s="9">
        <v>46</v>
      </c>
      <c r="K71" s="9">
        <v>59</v>
      </c>
      <c r="L71" s="9">
        <v>40</v>
      </c>
      <c r="M71" s="9">
        <v>40</v>
      </c>
      <c r="N71" s="8">
        <f>IF(VLOOKUP(VLOOKUP($A71,主线配置!$O:$P,2,FALSE),怪物属性偏向!$E:$O,怪物属性偏向!J$1-1,FALSE)=0,"",VLOOKUP(VLOOKUP($A71,主线配置!$O:$P,2,FALSE),怪物属性偏向!$E:$O,怪物属性偏向!J$1-1,FALSE))</f>
        <v>20000006</v>
      </c>
      <c r="O71" s="8" t="str">
        <f>IF(VLOOKUP(VLOOKUP($A71,主线配置!$O:$P,2,FALSE),怪物属性偏向!$E:$O,怪物属性偏向!K$1-1,FALSE)=0,"",VLOOKUP(VLOOKUP($A71,主线配置!$O:$P,2,FALSE),怪物属性偏向!$E:$O,怪物属性偏向!K$1-1,FALSE))</f>
        <v/>
      </c>
      <c r="P71" s="8" t="str">
        <f>IF(VLOOKUP(VLOOKUP($A71,主线配置!$O:$P,2,FALSE),怪物属性偏向!$E:$O,怪物属性偏向!L$1-1,FALSE)=0,"",VLOOKUP(VLOOKUP($A71,主线配置!$O:$P,2,FALSE),怪物属性偏向!$E:$O,怪物属性偏向!L$1-1,FALSE))</f>
        <v/>
      </c>
      <c r="Q71" s="8" t="str">
        <f>IF(VLOOKUP(VLOOKUP($A71,主线配置!$O:$P,2,FALSE),怪物属性偏向!$E:$O,怪物属性偏向!M$1-1,FALSE)=0,"",VLOOKUP(VLOOKUP($A71,主线配置!$O:$P,2,FALSE),怪物属性偏向!$E:$O,怪物属性偏向!M$1-1,FALSE))</f>
        <v/>
      </c>
      <c r="R71" s="8" t="str">
        <f>IF(VLOOKUP(VLOOKUP($A71,主线配置!$O:$P,2,FALSE),怪物属性偏向!$E:$O,怪物属性偏向!N$1-1,FALSE)=0,"",VLOOKUP(VLOOKUP($A71,主线配置!$O:$P,2,FALSE),怪物属性偏向!$E:$O,怪物属性偏向!N$1-1,FALSE))</f>
        <v/>
      </c>
      <c r="S71" s="8" t="str">
        <f>IF(VLOOKUP(VLOOKUP($A71,主线配置!$O:$P,2,FALSE),怪物属性偏向!$E:$O,怪物属性偏向!O$1-1,FALSE)=0,"",VLOOKUP(VLOOKUP($A71,主线配置!$O:$P,2,FALSE),怪物属性偏向!$E:$O,怪物属性偏向!O$1-1,FALSE))</f>
        <v/>
      </c>
    </row>
    <row r="72" spans="1:19" x14ac:dyDescent="0.15">
      <c r="A72" s="3">
        <f t="shared" si="1"/>
        <v>3000069</v>
      </c>
      <c r="B72" s="1" t="str">
        <f>VLOOKUP(A72,主线配置!G:I,3,FALSE)</f>
        <v>甲虫精</v>
      </c>
      <c r="C72" s="7"/>
      <c r="D72" s="6" t="str">
        <f>VLOOKUP(B72,怪物属性偏向!F:P,11,FALSE)</f>
        <v>m1002</v>
      </c>
      <c r="E72" s="9">
        <v>41</v>
      </c>
      <c r="F72" s="9">
        <v>40</v>
      </c>
      <c r="G72" s="7" t="s">
        <v>315</v>
      </c>
      <c r="H72" s="9">
        <v>162</v>
      </c>
      <c r="I72" s="9">
        <v>41</v>
      </c>
      <c r="J72" s="9">
        <v>47</v>
      </c>
      <c r="K72" s="9">
        <v>60</v>
      </c>
      <c r="L72" s="9">
        <v>41</v>
      </c>
      <c r="M72" s="9">
        <v>41</v>
      </c>
      <c r="N72" s="8">
        <f>IF(VLOOKUP(VLOOKUP($A72,主线配置!$O:$P,2,FALSE),怪物属性偏向!$E:$O,怪物属性偏向!J$1-1,FALSE)=0,"",VLOOKUP(VLOOKUP($A72,主线配置!$O:$P,2,FALSE),怪物属性偏向!$E:$O,怪物属性偏向!J$1-1,FALSE))</f>
        <v>20000004</v>
      </c>
      <c r="O72" s="8" t="str">
        <f>IF(VLOOKUP(VLOOKUP($A72,主线配置!$O:$P,2,FALSE),怪物属性偏向!$E:$O,怪物属性偏向!K$1-1,FALSE)=0,"",VLOOKUP(VLOOKUP($A72,主线配置!$O:$P,2,FALSE),怪物属性偏向!$E:$O,怪物属性偏向!K$1-1,FALSE))</f>
        <v/>
      </c>
      <c r="P72" s="8" t="str">
        <f>IF(VLOOKUP(VLOOKUP($A72,主线配置!$O:$P,2,FALSE),怪物属性偏向!$E:$O,怪物属性偏向!L$1-1,FALSE)=0,"",VLOOKUP(VLOOKUP($A72,主线配置!$O:$P,2,FALSE),怪物属性偏向!$E:$O,怪物属性偏向!L$1-1,FALSE))</f>
        <v/>
      </c>
      <c r="Q72" s="8">
        <f>IF(VLOOKUP(VLOOKUP($A72,主线配置!$O:$P,2,FALSE),怪物属性偏向!$E:$O,怪物属性偏向!M$1-1,FALSE)=0,"",VLOOKUP(VLOOKUP($A72,主线配置!$O:$P,2,FALSE),怪物属性偏向!$E:$O,怪物属性偏向!M$1-1,FALSE))</f>
        <v>200001</v>
      </c>
      <c r="R72" s="8" t="str">
        <f>IF(VLOOKUP(VLOOKUP($A72,主线配置!$O:$P,2,FALSE),怪物属性偏向!$E:$O,怪物属性偏向!N$1-1,FALSE)=0,"",VLOOKUP(VLOOKUP($A72,主线配置!$O:$P,2,FALSE),怪物属性偏向!$E:$O,怪物属性偏向!N$1-1,FALSE))</f>
        <v/>
      </c>
      <c r="S72" s="8" t="str">
        <f>IF(VLOOKUP(VLOOKUP($A72,主线配置!$O:$P,2,FALSE),怪物属性偏向!$E:$O,怪物属性偏向!O$1-1,FALSE)=0,"",VLOOKUP(VLOOKUP($A72,主线配置!$O:$P,2,FALSE),怪物属性偏向!$E:$O,怪物属性偏向!O$1-1,FALSE))</f>
        <v/>
      </c>
    </row>
    <row r="73" spans="1:19" x14ac:dyDescent="0.15">
      <c r="A73" s="3">
        <f t="shared" si="1"/>
        <v>3000070</v>
      </c>
      <c r="B73" s="1" t="str">
        <f>VLOOKUP(A73,主线配置!G:I,3,FALSE)</f>
        <v>群体治疗怪</v>
      </c>
      <c r="C73" s="7"/>
      <c r="D73" s="6" t="str">
        <f>VLOOKUP(B73,怪物属性偏向!F:P,11,FALSE)</f>
        <v>m1005</v>
      </c>
      <c r="E73" s="9">
        <v>42</v>
      </c>
      <c r="F73" s="9">
        <v>41</v>
      </c>
      <c r="G73" s="7" t="s">
        <v>316</v>
      </c>
      <c r="H73" s="9">
        <v>163</v>
      </c>
      <c r="I73" s="9">
        <v>42</v>
      </c>
      <c r="J73" s="9">
        <v>48</v>
      </c>
      <c r="K73" s="9">
        <v>61</v>
      </c>
      <c r="L73" s="9">
        <v>42</v>
      </c>
      <c r="M73" s="9">
        <v>42</v>
      </c>
      <c r="N73" s="8">
        <f>IF(VLOOKUP(VLOOKUP($A73,主线配置!$O:$P,2,FALSE),怪物属性偏向!$E:$O,怪物属性偏向!J$1-1,FALSE)=0,"",VLOOKUP(VLOOKUP($A73,主线配置!$O:$P,2,FALSE),怪物属性偏向!$E:$O,怪物属性偏向!J$1-1,FALSE))</f>
        <v>20000006</v>
      </c>
      <c r="O73" s="8" t="str">
        <f>IF(VLOOKUP(VLOOKUP($A73,主线配置!$O:$P,2,FALSE),怪物属性偏向!$E:$O,怪物属性偏向!K$1-1,FALSE)=0,"",VLOOKUP(VLOOKUP($A73,主线配置!$O:$P,2,FALSE),怪物属性偏向!$E:$O,怪物属性偏向!K$1-1,FALSE))</f>
        <v/>
      </c>
      <c r="P73" s="8" t="str">
        <f>IF(VLOOKUP(VLOOKUP($A73,主线配置!$O:$P,2,FALSE),怪物属性偏向!$E:$O,怪物属性偏向!L$1-1,FALSE)=0,"",VLOOKUP(VLOOKUP($A73,主线配置!$O:$P,2,FALSE),怪物属性偏向!$E:$O,怪物属性偏向!L$1-1,FALSE))</f>
        <v/>
      </c>
      <c r="Q73" s="8" t="str">
        <f>IF(VLOOKUP(VLOOKUP($A73,主线配置!$O:$P,2,FALSE),怪物属性偏向!$E:$O,怪物属性偏向!M$1-1,FALSE)=0,"",VLOOKUP(VLOOKUP($A73,主线配置!$O:$P,2,FALSE),怪物属性偏向!$E:$O,怪物属性偏向!M$1-1,FALSE))</f>
        <v/>
      </c>
      <c r="R73" s="8" t="str">
        <f>IF(VLOOKUP(VLOOKUP($A73,主线配置!$O:$P,2,FALSE),怪物属性偏向!$E:$O,怪物属性偏向!N$1-1,FALSE)=0,"",VLOOKUP(VLOOKUP($A73,主线配置!$O:$P,2,FALSE),怪物属性偏向!$E:$O,怪物属性偏向!N$1-1,FALSE))</f>
        <v/>
      </c>
      <c r="S73" s="8" t="str">
        <f>IF(VLOOKUP(VLOOKUP($A73,主线配置!$O:$P,2,FALSE),怪物属性偏向!$E:$O,怪物属性偏向!O$1-1,FALSE)=0,"",VLOOKUP(VLOOKUP($A73,主线配置!$O:$P,2,FALSE),怪物属性偏向!$E:$O,怪物属性偏向!O$1-1,FALSE))</f>
        <v/>
      </c>
    </row>
    <row r="74" spans="1:19" x14ac:dyDescent="0.15">
      <c r="A74" s="3">
        <f t="shared" si="1"/>
        <v>3000071</v>
      </c>
      <c r="B74" s="1" t="str">
        <f>VLOOKUP(A74,主线配置!G:I,3,FALSE)</f>
        <v>甲虫精</v>
      </c>
      <c r="C74" s="7"/>
      <c r="D74" s="6" t="str">
        <f>VLOOKUP(B74,怪物属性偏向!F:P,11,FALSE)</f>
        <v>m1002</v>
      </c>
      <c r="E74" s="9">
        <v>43</v>
      </c>
      <c r="F74" s="9">
        <v>42</v>
      </c>
      <c r="G74" s="7" t="s">
        <v>317</v>
      </c>
      <c r="H74" s="9">
        <v>164</v>
      </c>
      <c r="I74" s="9">
        <v>43</v>
      </c>
      <c r="J74" s="9">
        <v>49</v>
      </c>
      <c r="K74" s="9">
        <v>62</v>
      </c>
      <c r="L74" s="9">
        <v>43</v>
      </c>
      <c r="M74" s="9">
        <v>43</v>
      </c>
      <c r="N74" s="8">
        <f>IF(VLOOKUP(VLOOKUP($A74,主线配置!$O:$P,2,FALSE),怪物属性偏向!$E:$O,怪物属性偏向!J$1-1,FALSE)=0,"",VLOOKUP(VLOOKUP($A74,主线配置!$O:$P,2,FALSE),怪物属性偏向!$E:$O,怪物属性偏向!J$1-1,FALSE))</f>
        <v>20000004</v>
      </c>
      <c r="O74" s="8" t="str">
        <f>IF(VLOOKUP(VLOOKUP($A74,主线配置!$O:$P,2,FALSE),怪物属性偏向!$E:$O,怪物属性偏向!K$1-1,FALSE)=0,"",VLOOKUP(VLOOKUP($A74,主线配置!$O:$P,2,FALSE),怪物属性偏向!$E:$O,怪物属性偏向!K$1-1,FALSE))</f>
        <v/>
      </c>
      <c r="P74" s="8" t="str">
        <f>IF(VLOOKUP(VLOOKUP($A74,主线配置!$O:$P,2,FALSE),怪物属性偏向!$E:$O,怪物属性偏向!L$1-1,FALSE)=0,"",VLOOKUP(VLOOKUP($A74,主线配置!$O:$P,2,FALSE),怪物属性偏向!$E:$O,怪物属性偏向!L$1-1,FALSE))</f>
        <v/>
      </c>
      <c r="Q74" s="8">
        <f>IF(VLOOKUP(VLOOKUP($A74,主线配置!$O:$P,2,FALSE),怪物属性偏向!$E:$O,怪物属性偏向!M$1-1,FALSE)=0,"",VLOOKUP(VLOOKUP($A74,主线配置!$O:$P,2,FALSE),怪物属性偏向!$E:$O,怪物属性偏向!M$1-1,FALSE))</f>
        <v>200001</v>
      </c>
      <c r="R74" s="8" t="str">
        <f>IF(VLOOKUP(VLOOKUP($A74,主线配置!$O:$P,2,FALSE),怪物属性偏向!$E:$O,怪物属性偏向!N$1-1,FALSE)=0,"",VLOOKUP(VLOOKUP($A74,主线配置!$O:$P,2,FALSE),怪物属性偏向!$E:$O,怪物属性偏向!N$1-1,FALSE))</f>
        <v/>
      </c>
      <c r="S74" s="8" t="str">
        <f>IF(VLOOKUP(VLOOKUP($A74,主线配置!$O:$P,2,FALSE),怪物属性偏向!$E:$O,怪物属性偏向!O$1-1,FALSE)=0,"",VLOOKUP(VLOOKUP($A74,主线配置!$O:$P,2,FALSE),怪物属性偏向!$E:$O,怪物属性偏向!O$1-1,FALSE))</f>
        <v/>
      </c>
    </row>
    <row r="75" spans="1:19" x14ac:dyDescent="0.15">
      <c r="A75" s="3">
        <f t="shared" si="1"/>
        <v>3000072</v>
      </c>
      <c r="B75" s="1" t="str">
        <f>VLOOKUP(A75,主线配置!G:I,3,FALSE)</f>
        <v>群体治疗怪</v>
      </c>
      <c r="C75" s="7"/>
      <c r="D75" s="6" t="str">
        <f>VLOOKUP(B75,怪物属性偏向!F:P,11,FALSE)</f>
        <v>m1005</v>
      </c>
      <c r="E75" s="9">
        <v>44</v>
      </c>
      <c r="F75" s="9">
        <v>43</v>
      </c>
      <c r="G75" s="7" t="s">
        <v>318</v>
      </c>
      <c r="H75" s="9">
        <v>165</v>
      </c>
      <c r="I75" s="9">
        <v>44</v>
      </c>
      <c r="J75" s="9">
        <v>50</v>
      </c>
      <c r="K75" s="9">
        <v>63</v>
      </c>
      <c r="L75" s="9">
        <v>44</v>
      </c>
      <c r="M75" s="9">
        <v>44</v>
      </c>
      <c r="N75" s="8">
        <f>IF(VLOOKUP(VLOOKUP($A75,主线配置!$O:$P,2,FALSE),怪物属性偏向!$E:$O,怪物属性偏向!J$1-1,FALSE)=0,"",VLOOKUP(VLOOKUP($A75,主线配置!$O:$P,2,FALSE),怪物属性偏向!$E:$O,怪物属性偏向!J$1-1,FALSE))</f>
        <v>20000006</v>
      </c>
      <c r="O75" s="8" t="str">
        <f>IF(VLOOKUP(VLOOKUP($A75,主线配置!$O:$P,2,FALSE),怪物属性偏向!$E:$O,怪物属性偏向!K$1-1,FALSE)=0,"",VLOOKUP(VLOOKUP($A75,主线配置!$O:$P,2,FALSE),怪物属性偏向!$E:$O,怪物属性偏向!K$1-1,FALSE))</f>
        <v/>
      </c>
      <c r="P75" s="8" t="str">
        <f>IF(VLOOKUP(VLOOKUP($A75,主线配置!$O:$P,2,FALSE),怪物属性偏向!$E:$O,怪物属性偏向!L$1-1,FALSE)=0,"",VLOOKUP(VLOOKUP($A75,主线配置!$O:$P,2,FALSE),怪物属性偏向!$E:$O,怪物属性偏向!L$1-1,FALSE))</f>
        <v/>
      </c>
      <c r="Q75" s="8" t="str">
        <f>IF(VLOOKUP(VLOOKUP($A75,主线配置!$O:$P,2,FALSE),怪物属性偏向!$E:$O,怪物属性偏向!M$1-1,FALSE)=0,"",VLOOKUP(VLOOKUP($A75,主线配置!$O:$P,2,FALSE),怪物属性偏向!$E:$O,怪物属性偏向!M$1-1,FALSE))</f>
        <v/>
      </c>
      <c r="R75" s="8" t="str">
        <f>IF(VLOOKUP(VLOOKUP($A75,主线配置!$O:$P,2,FALSE),怪物属性偏向!$E:$O,怪物属性偏向!N$1-1,FALSE)=0,"",VLOOKUP(VLOOKUP($A75,主线配置!$O:$P,2,FALSE),怪物属性偏向!$E:$O,怪物属性偏向!N$1-1,FALSE))</f>
        <v/>
      </c>
      <c r="S75" s="8" t="str">
        <f>IF(VLOOKUP(VLOOKUP($A75,主线配置!$O:$P,2,FALSE),怪物属性偏向!$E:$O,怪物属性偏向!O$1-1,FALSE)=0,"",VLOOKUP(VLOOKUP($A75,主线配置!$O:$P,2,FALSE),怪物属性偏向!$E:$O,怪物属性偏向!O$1-1,FALSE))</f>
        <v/>
      </c>
    </row>
    <row r="76" spans="1:19" x14ac:dyDescent="0.15">
      <c r="A76" s="3">
        <f t="shared" si="1"/>
        <v>3000073</v>
      </c>
      <c r="B76" s="1" t="str">
        <f>VLOOKUP(A76,主线配置!G:I,3,FALSE)</f>
        <v>甲虫精</v>
      </c>
      <c r="C76" s="7"/>
      <c r="D76" s="6" t="str">
        <f>VLOOKUP(B76,怪物属性偏向!F:P,11,FALSE)</f>
        <v>m1002</v>
      </c>
      <c r="E76" s="9">
        <v>45</v>
      </c>
      <c r="F76" s="9">
        <v>44</v>
      </c>
      <c r="G76" s="7" t="s">
        <v>319</v>
      </c>
      <c r="H76" s="9">
        <v>166</v>
      </c>
      <c r="I76" s="9">
        <v>45</v>
      </c>
      <c r="J76" s="9">
        <v>51</v>
      </c>
      <c r="K76" s="9">
        <v>64</v>
      </c>
      <c r="L76" s="9">
        <v>45</v>
      </c>
      <c r="M76" s="9">
        <v>45</v>
      </c>
      <c r="N76" s="8">
        <f>IF(VLOOKUP(VLOOKUP($A76,主线配置!$O:$P,2,FALSE),怪物属性偏向!$E:$O,怪物属性偏向!J$1-1,FALSE)=0,"",VLOOKUP(VLOOKUP($A76,主线配置!$O:$P,2,FALSE),怪物属性偏向!$E:$O,怪物属性偏向!J$1-1,FALSE))</f>
        <v>20000004</v>
      </c>
      <c r="O76" s="8" t="str">
        <f>IF(VLOOKUP(VLOOKUP($A76,主线配置!$O:$P,2,FALSE),怪物属性偏向!$E:$O,怪物属性偏向!K$1-1,FALSE)=0,"",VLOOKUP(VLOOKUP($A76,主线配置!$O:$P,2,FALSE),怪物属性偏向!$E:$O,怪物属性偏向!K$1-1,FALSE))</f>
        <v/>
      </c>
      <c r="P76" s="8" t="str">
        <f>IF(VLOOKUP(VLOOKUP($A76,主线配置!$O:$P,2,FALSE),怪物属性偏向!$E:$O,怪物属性偏向!L$1-1,FALSE)=0,"",VLOOKUP(VLOOKUP($A76,主线配置!$O:$P,2,FALSE),怪物属性偏向!$E:$O,怪物属性偏向!L$1-1,FALSE))</f>
        <v/>
      </c>
      <c r="Q76" s="8">
        <f>IF(VLOOKUP(VLOOKUP($A76,主线配置!$O:$P,2,FALSE),怪物属性偏向!$E:$O,怪物属性偏向!M$1-1,FALSE)=0,"",VLOOKUP(VLOOKUP($A76,主线配置!$O:$P,2,FALSE),怪物属性偏向!$E:$O,怪物属性偏向!M$1-1,FALSE))</f>
        <v>200001</v>
      </c>
      <c r="R76" s="8" t="str">
        <f>IF(VLOOKUP(VLOOKUP($A76,主线配置!$O:$P,2,FALSE),怪物属性偏向!$E:$O,怪物属性偏向!N$1-1,FALSE)=0,"",VLOOKUP(VLOOKUP($A76,主线配置!$O:$P,2,FALSE),怪物属性偏向!$E:$O,怪物属性偏向!N$1-1,FALSE))</f>
        <v/>
      </c>
      <c r="S76" s="8" t="str">
        <f>IF(VLOOKUP(VLOOKUP($A76,主线配置!$O:$P,2,FALSE),怪物属性偏向!$E:$O,怪物属性偏向!O$1-1,FALSE)=0,"",VLOOKUP(VLOOKUP($A76,主线配置!$O:$P,2,FALSE),怪物属性偏向!$E:$O,怪物属性偏向!O$1-1,FALSE))</f>
        <v/>
      </c>
    </row>
    <row r="77" spans="1:19" x14ac:dyDescent="0.15">
      <c r="A77" s="3">
        <f t="shared" si="1"/>
        <v>3000074</v>
      </c>
      <c r="B77" s="1" t="str">
        <f>VLOOKUP(A77,主线配置!G:I,3,FALSE)</f>
        <v>群体治疗怪</v>
      </c>
      <c r="C77" s="7"/>
      <c r="D77" s="6" t="str">
        <f>VLOOKUP(B77,怪物属性偏向!F:P,11,FALSE)</f>
        <v>m1005</v>
      </c>
      <c r="E77" s="9">
        <v>46</v>
      </c>
      <c r="F77" s="9">
        <v>45</v>
      </c>
      <c r="G77" s="7" t="s">
        <v>320</v>
      </c>
      <c r="H77" s="9">
        <v>167</v>
      </c>
      <c r="I77" s="9">
        <v>46</v>
      </c>
      <c r="J77" s="9">
        <v>52</v>
      </c>
      <c r="K77" s="9">
        <v>65</v>
      </c>
      <c r="L77" s="9">
        <v>46</v>
      </c>
      <c r="M77" s="9">
        <v>46</v>
      </c>
      <c r="N77" s="8">
        <f>IF(VLOOKUP(VLOOKUP($A77,主线配置!$O:$P,2,FALSE),怪物属性偏向!$E:$O,怪物属性偏向!J$1-1,FALSE)=0,"",VLOOKUP(VLOOKUP($A77,主线配置!$O:$P,2,FALSE),怪物属性偏向!$E:$O,怪物属性偏向!J$1-1,FALSE))</f>
        <v>20000006</v>
      </c>
      <c r="O77" s="8" t="str">
        <f>IF(VLOOKUP(VLOOKUP($A77,主线配置!$O:$P,2,FALSE),怪物属性偏向!$E:$O,怪物属性偏向!K$1-1,FALSE)=0,"",VLOOKUP(VLOOKUP($A77,主线配置!$O:$P,2,FALSE),怪物属性偏向!$E:$O,怪物属性偏向!K$1-1,FALSE))</f>
        <v/>
      </c>
      <c r="P77" s="8" t="str">
        <f>IF(VLOOKUP(VLOOKUP($A77,主线配置!$O:$P,2,FALSE),怪物属性偏向!$E:$O,怪物属性偏向!L$1-1,FALSE)=0,"",VLOOKUP(VLOOKUP($A77,主线配置!$O:$P,2,FALSE),怪物属性偏向!$E:$O,怪物属性偏向!L$1-1,FALSE))</f>
        <v/>
      </c>
      <c r="Q77" s="8" t="str">
        <f>IF(VLOOKUP(VLOOKUP($A77,主线配置!$O:$P,2,FALSE),怪物属性偏向!$E:$O,怪物属性偏向!M$1-1,FALSE)=0,"",VLOOKUP(VLOOKUP($A77,主线配置!$O:$P,2,FALSE),怪物属性偏向!$E:$O,怪物属性偏向!M$1-1,FALSE))</f>
        <v/>
      </c>
      <c r="R77" s="8" t="str">
        <f>IF(VLOOKUP(VLOOKUP($A77,主线配置!$O:$P,2,FALSE),怪物属性偏向!$E:$O,怪物属性偏向!N$1-1,FALSE)=0,"",VLOOKUP(VLOOKUP($A77,主线配置!$O:$P,2,FALSE),怪物属性偏向!$E:$O,怪物属性偏向!N$1-1,FALSE))</f>
        <v/>
      </c>
      <c r="S77" s="8" t="str">
        <f>IF(VLOOKUP(VLOOKUP($A77,主线配置!$O:$P,2,FALSE),怪物属性偏向!$E:$O,怪物属性偏向!O$1-1,FALSE)=0,"",VLOOKUP(VLOOKUP($A77,主线配置!$O:$P,2,FALSE),怪物属性偏向!$E:$O,怪物属性偏向!O$1-1,FALSE))</f>
        <v/>
      </c>
    </row>
    <row r="78" spans="1:19" x14ac:dyDescent="0.15">
      <c r="A78" s="3">
        <f t="shared" si="1"/>
        <v>3000075</v>
      </c>
      <c r="B78" s="1" t="str">
        <f>VLOOKUP(A78,主线配置!G:I,3,FALSE)</f>
        <v>甲虫精</v>
      </c>
      <c r="C78" s="7"/>
      <c r="D78" s="6" t="str">
        <f>VLOOKUP(B78,怪物属性偏向!F:P,11,FALSE)</f>
        <v>m1002</v>
      </c>
      <c r="E78" s="9">
        <v>47</v>
      </c>
      <c r="F78" s="9">
        <v>46</v>
      </c>
      <c r="G78" s="7" t="s">
        <v>321</v>
      </c>
      <c r="H78" s="9">
        <v>168</v>
      </c>
      <c r="I78" s="9">
        <v>47</v>
      </c>
      <c r="J78" s="9">
        <v>53</v>
      </c>
      <c r="K78" s="9">
        <v>66</v>
      </c>
      <c r="L78" s="9">
        <v>47</v>
      </c>
      <c r="M78" s="9">
        <v>47</v>
      </c>
      <c r="N78" s="8">
        <f>IF(VLOOKUP(VLOOKUP($A78,主线配置!$O:$P,2,FALSE),怪物属性偏向!$E:$O,怪物属性偏向!J$1-1,FALSE)=0,"",VLOOKUP(VLOOKUP($A78,主线配置!$O:$P,2,FALSE),怪物属性偏向!$E:$O,怪物属性偏向!J$1-1,FALSE))</f>
        <v>20000004</v>
      </c>
      <c r="O78" s="8" t="str">
        <f>IF(VLOOKUP(VLOOKUP($A78,主线配置!$O:$P,2,FALSE),怪物属性偏向!$E:$O,怪物属性偏向!K$1-1,FALSE)=0,"",VLOOKUP(VLOOKUP($A78,主线配置!$O:$P,2,FALSE),怪物属性偏向!$E:$O,怪物属性偏向!K$1-1,FALSE))</f>
        <v/>
      </c>
      <c r="P78" s="8" t="str">
        <f>IF(VLOOKUP(VLOOKUP($A78,主线配置!$O:$P,2,FALSE),怪物属性偏向!$E:$O,怪物属性偏向!L$1-1,FALSE)=0,"",VLOOKUP(VLOOKUP($A78,主线配置!$O:$P,2,FALSE),怪物属性偏向!$E:$O,怪物属性偏向!L$1-1,FALSE))</f>
        <v/>
      </c>
      <c r="Q78" s="8">
        <f>IF(VLOOKUP(VLOOKUP($A78,主线配置!$O:$P,2,FALSE),怪物属性偏向!$E:$O,怪物属性偏向!M$1-1,FALSE)=0,"",VLOOKUP(VLOOKUP($A78,主线配置!$O:$P,2,FALSE),怪物属性偏向!$E:$O,怪物属性偏向!M$1-1,FALSE))</f>
        <v>200001</v>
      </c>
      <c r="R78" s="8" t="str">
        <f>IF(VLOOKUP(VLOOKUP($A78,主线配置!$O:$P,2,FALSE),怪物属性偏向!$E:$O,怪物属性偏向!N$1-1,FALSE)=0,"",VLOOKUP(VLOOKUP($A78,主线配置!$O:$P,2,FALSE),怪物属性偏向!$E:$O,怪物属性偏向!N$1-1,FALSE))</f>
        <v/>
      </c>
      <c r="S78" s="8" t="str">
        <f>IF(VLOOKUP(VLOOKUP($A78,主线配置!$O:$P,2,FALSE),怪物属性偏向!$E:$O,怪物属性偏向!O$1-1,FALSE)=0,"",VLOOKUP(VLOOKUP($A78,主线配置!$O:$P,2,FALSE),怪物属性偏向!$E:$O,怪物属性偏向!O$1-1,FALSE))</f>
        <v/>
      </c>
    </row>
    <row r="79" spans="1:19" x14ac:dyDescent="0.15">
      <c r="A79" s="3">
        <f t="shared" si="1"/>
        <v>3000076</v>
      </c>
      <c r="B79" s="1" t="str">
        <f>VLOOKUP(A79,主线配置!G:I,3,FALSE)</f>
        <v>群体治疗怪</v>
      </c>
      <c r="C79" s="7"/>
      <c r="D79" s="6" t="str">
        <f>VLOOKUP(B79,怪物属性偏向!F:P,11,FALSE)</f>
        <v>m1005</v>
      </c>
      <c r="E79" s="9">
        <v>48</v>
      </c>
      <c r="F79" s="9">
        <v>47</v>
      </c>
      <c r="G79" s="7" t="s">
        <v>322</v>
      </c>
      <c r="H79" s="9">
        <v>169</v>
      </c>
      <c r="I79" s="9">
        <v>48</v>
      </c>
      <c r="J79" s="9">
        <v>54</v>
      </c>
      <c r="K79" s="9">
        <v>67</v>
      </c>
      <c r="L79" s="9">
        <v>48</v>
      </c>
      <c r="M79" s="9">
        <v>48</v>
      </c>
      <c r="N79" s="8">
        <f>IF(VLOOKUP(VLOOKUP($A79,主线配置!$O:$P,2,FALSE),怪物属性偏向!$E:$O,怪物属性偏向!J$1-1,FALSE)=0,"",VLOOKUP(VLOOKUP($A79,主线配置!$O:$P,2,FALSE),怪物属性偏向!$E:$O,怪物属性偏向!J$1-1,FALSE))</f>
        <v>20000006</v>
      </c>
      <c r="O79" s="8" t="str">
        <f>IF(VLOOKUP(VLOOKUP($A79,主线配置!$O:$P,2,FALSE),怪物属性偏向!$E:$O,怪物属性偏向!K$1-1,FALSE)=0,"",VLOOKUP(VLOOKUP($A79,主线配置!$O:$P,2,FALSE),怪物属性偏向!$E:$O,怪物属性偏向!K$1-1,FALSE))</f>
        <v/>
      </c>
      <c r="P79" s="8" t="str">
        <f>IF(VLOOKUP(VLOOKUP($A79,主线配置!$O:$P,2,FALSE),怪物属性偏向!$E:$O,怪物属性偏向!L$1-1,FALSE)=0,"",VLOOKUP(VLOOKUP($A79,主线配置!$O:$P,2,FALSE),怪物属性偏向!$E:$O,怪物属性偏向!L$1-1,FALSE))</f>
        <v/>
      </c>
      <c r="Q79" s="8" t="str">
        <f>IF(VLOOKUP(VLOOKUP($A79,主线配置!$O:$P,2,FALSE),怪物属性偏向!$E:$O,怪物属性偏向!M$1-1,FALSE)=0,"",VLOOKUP(VLOOKUP($A79,主线配置!$O:$P,2,FALSE),怪物属性偏向!$E:$O,怪物属性偏向!M$1-1,FALSE))</f>
        <v/>
      </c>
      <c r="R79" s="8" t="str">
        <f>IF(VLOOKUP(VLOOKUP($A79,主线配置!$O:$P,2,FALSE),怪物属性偏向!$E:$O,怪物属性偏向!N$1-1,FALSE)=0,"",VLOOKUP(VLOOKUP($A79,主线配置!$O:$P,2,FALSE),怪物属性偏向!$E:$O,怪物属性偏向!N$1-1,FALSE))</f>
        <v/>
      </c>
      <c r="S79" s="8" t="str">
        <f>IF(VLOOKUP(VLOOKUP($A79,主线配置!$O:$P,2,FALSE),怪物属性偏向!$E:$O,怪物属性偏向!O$1-1,FALSE)=0,"",VLOOKUP(VLOOKUP($A79,主线配置!$O:$P,2,FALSE),怪物属性偏向!$E:$O,怪物属性偏向!O$1-1,FALSE))</f>
        <v/>
      </c>
    </row>
    <row r="80" spans="1:19" x14ac:dyDescent="0.15">
      <c r="A80" s="3">
        <f t="shared" si="1"/>
        <v>3000077</v>
      </c>
      <c r="B80" s="1" t="str">
        <f>VLOOKUP(A80,主线配置!G:I,3,FALSE)</f>
        <v>甲虫精</v>
      </c>
      <c r="C80" s="7"/>
      <c r="D80" s="6" t="str">
        <f>VLOOKUP(B80,怪物属性偏向!F:P,11,FALSE)</f>
        <v>m1002</v>
      </c>
      <c r="E80" s="9">
        <v>49</v>
      </c>
      <c r="F80" s="9">
        <v>48</v>
      </c>
      <c r="G80" s="7" t="s">
        <v>323</v>
      </c>
      <c r="H80" s="9">
        <v>170</v>
      </c>
      <c r="I80" s="9">
        <v>49</v>
      </c>
      <c r="J80" s="9">
        <v>55</v>
      </c>
      <c r="K80" s="9">
        <v>68</v>
      </c>
      <c r="L80" s="9">
        <v>49</v>
      </c>
      <c r="M80" s="9">
        <v>49</v>
      </c>
      <c r="N80" s="8">
        <f>IF(VLOOKUP(VLOOKUP($A80,主线配置!$O:$P,2,FALSE),怪物属性偏向!$E:$O,怪物属性偏向!J$1-1,FALSE)=0,"",VLOOKUP(VLOOKUP($A80,主线配置!$O:$P,2,FALSE),怪物属性偏向!$E:$O,怪物属性偏向!J$1-1,FALSE))</f>
        <v>20000004</v>
      </c>
      <c r="O80" s="8" t="str">
        <f>IF(VLOOKUP(VLOOKUP($A80,主线配置!$O:$P,2,FALSE),怪物属性偏向!$E:$O,怪物属性偏向!K$1-1,FALSE)=0,"",VLOOKUP(VLOOKUP($A80,主线配置!$O:$P,2,FALSE),怪物属性偏向!$E:$O,怪物属性偏向!K$1-1,FALSE))</f>
        <v/>
      </c>
      <c r="P80" s="8" t="str">
        <f>IF(VLOOKUP(VLOOKUP($A80,主线配置!$O:$P,2,FALSE),怪物属性偏向!$E:$O,怪物属性偏向!L$1-1,FALSE)=0,"",VLOOKUP(VLOOKUP($A80,主线配置!$O:$P,2,FALSE),怪物属性偏向!$E:$O,怪物属性偏向!L$1-1,FALSE))</f>
        <v/>
      </c>
      <c r="Q80" s="8">
        <f>IF(VLOOKUP(VLOOKUP($A80,主线配置!$O:$P,2,FALSE),怪物属性偏向!$E:$O,怪物属性偏向!M$1-1,FALSE)=0,"",VLOOKUP(VLOOKUP($A80,主线配置!$O:$P,2,FALSE),怪物属性偏向!$E:$O,怪物属性偏向!M$1-1,FALSE))</f>
        <v>200001</v>
      </c>
      <c r="R80" s="8" t="str">
        <f>IF(VLOOKUP(VLOOKUP($A80,主线配置!$O:$P,2,FALSE),怪物属性偏向!$E:$O,怪物属性偏向!N$1-1,FALSE)=0,"",VLOOKUP(VLOOKUP($A80,主线配置!$O:$P,2,FALSE),怪物属性偏向!$E:$O,怪物属性偏向!N$1-1,FALSE))</f>
        <v/>
      </c>
      <c r="S80" s="8" t="str">
        <f>IF(VLOOKUP(VLOOKUP($A80,主线配置!$O:$P,2,FALSE),怪物属性偏向!$E:$O,怪物属性偏向!O$1-1,FALSE)=0,"",VLOOKUP(VLOOKUP($A80,主线配置!$O:$P,2,FALSE),怪物属性偏向!$E:$O,怪物属性偏向!O$1-1,FALSE))</f>
        <v/>
      </c>
    </row>
    <row r="81" spans="1:19" x14ac:dyDescent="0.15">
      <c r="A81" s="3">
        <f t="shared" si="1"/>
        <v>3000078</v>
      </c>
      <c r="B81" s="1" t="str">
        <f>VLOOKUP(A81,主线配置!G:I,3,FALSE)</f>
        <v>群体治疗怪</v>
      </c>
      <c r="C81" s="7"/>
      <c r="D81" s="6" t="str">
        <f>VLOOKUP(B81,怪物属性偏向!F:P,11,FALSE)</f>
        <v>m1005</v>
      </c>
      <c r="E81" s="9">
        <v>50</v>
      </c>
      <c r="F81" s="9">
        <v>49</v>
      </c>
      <c r="G81" s="7" t="s">
        <v>324</v>
      </c>
      <c r="H81" s="9">
        <v>171</v>
      </c>
      <c r="I81" s="9">
        <v>50</v>
      </c>
      <c r="J81" s="9">
        <v>56</v>
      </c>
      <c r="K81" s="9">
        <v>69</v>
      </c>
      <c r="L81" s="9">
        <v>50</v>
      </c>
      <c r="M81" s="9">
        <v>50</v>
      </c>
      <c r="N81" s="8">
        <f>IF(VLOOKUP(VLOOKUP($A81,主线配置!$O:$P,2,FALSE),怪物属性偏向!$E:$O,怪物属性偏向!J$1-1,FALSE)=0,"",VLOOKUP(VLOOKUP($A81,主线配置!$O:$P,2,FALSE),怪物属性偏向!$E:$O,怪物属性偏向!J$1-1,FALSE))</f>
        <v>20000006</v>
      </c>
      <c r="O81" s="8" t="str">
        <f>IF(VLOOKUP(VLOOKUP($A81,主线配置!$O:$P,2,FALSE),怪物属性偏向!$E:$O,怪物属性偏向!K$1-1,FALSE)=0,"",VLOOKUP(VLOOKUP($A81,主线配置!$O:$P,2,FALSE),怪物属性偏向!$E:$O,怪物属性偏向!K$1-1,FALSE))</f>
        <v/>
      </c>
      <c r="P81" s="8" t="str">
        <f>IF(VLOOKUP(VLOOKUP($A81,主线配置!$O:$P,2,FALSE),怪物属性偏向!$E:$O,怪物属性偏向!L$1-1,FALSE)=0,"",VLOOKUP(VLOOKUP($A81,主线配置!$O:$P,2,FALSE),怪物属性偏向!$E:$O,怪物属性偏向!L$1-1,FALSE))</f>
        <v/>
      </c>
      <c r="Q81" s="8" t="str">
        <f>IF(VLOOKUP(VLOOKUP($A81,主线配置!$O:$P,2,FALSE),怪物属性偏向!$E:$O,怪物属性偏向!M$1-1,FALSE)=0,"",VLOOKUP(VLOOKUP($A81,主线配置!$O:$P,2,FALSE),怪物属性偏向!$E:$O,怪物属性偏向!M$1-1,FALSE))</f>
        <v/>
      </c>
      <c r="R81" s="8" t="str">
        <f>IF(VLOOKUP(VLOOKUP($A81,主线配置!$O:$P,2,FALSE),怪物属性偏向!$E:$O,怪物属性偏向!N$1-1,FALSE)=0,"",VLOOKUP(VLOOKUP($A81,主线配置!$O:$P,2,FALSE),怪物属性偏向!$E:$O,怪物属性偏向!N$1-1,FALSE))</f>
        <v/>
      </c>
      <c r="S81" s="8" t="str">
        <f>IF(VLOOKUP(VLOOKUP($A81,主线配置!$O:$P,2,FALSE),怪物属性偏向!$E:$O,怪物属性偏向!O$1-1,FALSE)=0,"",VLOOKUP(VLOOKUP($A81,主线配置!$O:$P,2,FALSE),怪物属性偏向!$E:$O,怪物属性偏向!O$1-1,FALSE))</f>
        <v/>
      </c>
    </row>
    <row r="82" spans="1:19" x14ac:dyDescent="0.15">
      <c r="A82" s="3">
        <f t="shared" si="1"/>
        <v>3000079</v>
      </c>
      <c r="B82" s="1" t="str">
        <f>VLOOKUP(A82,主线配置!G:I,3,FALSE)</f>
        <v>甲虫精</v>
      </c>
      <c r="C82" s="7"/>
      <c r="D82" s="6" t="str">
        <f>VLOOKUP(B82,怪物属性偏向!F:P,11,FALSE)</f>
        <v>m1002</v>
      </c>
      <c r="E82" s="9">
        <v>51</v>
      </c>
      <c r="F82" s="9">
        <v>50</v>
      </c>
      <c r="G82" s="7" t="s">
        <v>325</v>
      </c>
      <c r="H82" s="9">
        <v>172</v>
      </c>
      <c r="I82" s="9">
        <v>51</v>
      </c>
      <c r="J82" s="9">
        <v>57</v>
      </c>
      <c r="K82" s="9">
        <v>70</v>
      </c>
      <c r="L82" s="9">
        <v>51</v>
      </c>
      <c r="M82" s="9">
        <v>51</v>
      </c>
      <c r="N82" s="8">
        <f>IF(VLOOKUP(VLOOKUP($A82,主线配置!$O:$P,2,FALSE),怪物属性偏向!$E:$O,怪物属性偏向!J$1-1,FALSE)=0,"",VLOOKUP(VLOOKUP($A82,主线配置!$O:$P,2,FALSE),怪物属性偏向!$E:$O,怪物属性偏向!J$1-1,FALSE))</f>
        <v>20000004</v>
      </c>
      <c r="O82" s="8" t="str">
        <f>IF(VLOOKUP(VLOOKUP($A82,主线配置!$O:$P,2,FALSE),怪物属性偏向!$E:$O,怪物属性偏向!K$1-1,FALSE)=0,"",VLOOKUP(VLOOKUP($A82,主线配置!$O:$P,2,FALSE),怪物属性偏向!$E:$O,怪物属性偏向!K$1-1,FALSE))</f>
        <v/>
      </c>
      <c r="P82" s="8" t="str">
        <f>IF(VLOOKUP(VLOOKUP($A82,主线配置!$O:$P,2,FALSE),怪物属性偏向!$E:$O,怪物属性偏向!L$1-1,FALSE)=0,"",VLOOKUP(VLOOKUP($A82,主线配置!$O:$P,2,FALSE),怪物属性偏向!$E:$O,怪物属性偏向!L$1-1,FALSE))</f>
        <v/>
      </c>
      <c r="Q82" s="8">
        <f>IF(VLOOKUP(VLOOKUP($A82,主线配置!$O:$P,2,FALSE),怪物属性偏向!$E:$O,怪物属性偏向!M$1-1,FALSE)=0,"",VLOOKUP(VLOOKUP($A82,主线配置!$O:$P,2,FALSE),怪物属性偏向!$E:$O,怪物属性偏向!M$1-1,FALSE))</f>
        <v>200001</v>
      </c>
      <c r="R82" s="8" t="str">
        <f>IF(VLOOKUP(VLOOKUP($A82,主线配置!$O:$P,2,FALSE),怪物属性偏向!$E:$O,怪物属性偏向!N$1-1,FALSE)=0,"",VLOOKUP(VLOOKUP($A82,主线配置!$O:$P,2,FALSE),怪物属性偏向!$E:$O,怪物属性偏向!N$1-1,FALSE))</f>
        <v/>
      </c>
      <c r="S82" s="8" t="str">
        <f>IF(VLOOKUP(VLOOKUP($A82,主线配置!$O:$P,2,FALSE),怪物属性偏向!$E:$O,怪物属性偏向!O$1-1,FALSE)=0,"",VLOOKUP(VLOOKUP($A82,主线配置!$O:$P,2,FALSE),怪物属性偏向!$E:$O,怪物属性偏向!O$1-1,FALSE))</f>
        <v/>
      </c>
    </row>
    <row r="83" spans="1:19" x14ac:dyDescent="0.15">
      <c r="A83" s="3">
        <f t="shared" si="1"/>
        <v>3000080</v>
      </c>
      <c r="B83" s="1" t="str">
        <f>VLOOKUP(A83,主线配置!G:I,3,FALSE)</f>
        <v>群体治疗怪</v>
      </c>
      <c r="C83" s="7"/>
      <c r="D83" s="6" t="str">
        <f>VLOOKUP(B83,怪物属性偏向!F:P,11,FALSE)</f>
        <v>m1005</v>
      </c>
      <c r="E83" s="9">
        <v>52</v>
      </c>
      <c r="F83" s="9">
        <v>51</v>
      </c>
      <c r="G83" s="7" t="s">
        <v>326</v>
      </c>
      <c r="H83" s="9">
        <v>173</v>
      </c>
      <c r="I83" s="9">
        <v>52</v>
      </c>
      <c r="J83" s="9">
        <v>58</v>
      </c>
      <c r="K83" s="9">
        <v>71</v>
      </c>
      <c r="L83" s="9">
        <v>52</v>
      </c>
      <c r="M83" s="9">
        <v>52</v>
      </c>
      <c r="N83" s="8">
        <f>IF(VLOOKUP(VLOOKUP($A83,主线配置!$O:$P,2,FALSE),怪物属性偏向!$E:$O,怪物属性偏向!J$1-1,FALSE)=0,"",VLOOKUP(VLOOKUP($A83,主线配置!$O:$P,2,FALSE),怪物属性偏向!$E:$O,怪物属性偏向!J$1-1,FALSE))</f>
        <v>20000006</v>
      </c>
      <c r="O83" s="8" t="str">
        <f>IF(VLOOKUP(VLOOKUP($A83,主线配置!$O:$P,2,FALSE),怪物属性偏向!$E:$O,怪物属性偏向!K$1-1,FALSE)=0,"",VLOOKUP(VLOOKUP($A83,主线配置!$O:$P,2,FALSE),怪物属性偏向!$E:$O,怪物属性偏向!K$1-1,FALSE))</f>
        <v/>
      </c>
      <c r="P83" s="8" t="str">
        <f>IF(VLOOKUP(VLOOKUP($A83,主线配置!$O:$P,2,FALSE),怪物属性偏向!$E:$O,怪物属性偏向!L$1-1,FALSE)=0,"",VLOOKUP(VLOOKUP($A83,主线配置!$O:$P,2,FALSE),怪物属性偏向!$E:$O,怪物属性偏向!L$1-1,FALSE))</f>
        <v/>
      </c>
      <c r="Q83" s="8" t="str">
        <f>IF(VLOOKUP(VLOOKUP($A83,主线配置!$O:$P,2,FALSE),怪物属性偏向!$E:$O,怪物属性偏向!M$1-1,FALSE)=0,"",VLOOKUP(VLOOKUP($A83,主线配置!$O:$P,2,FALSE),怪物属性偏向!$E:$O,怪物属性偏向!M$1-1,FALSE))</f>
        <v/>
      </c>
      <c r="R83" s="8" t="str">
        <f>IF(VLOOKUP(VLOOKUP($A83,主线配置!$O:$P,2,FALSE),怪物属性偏向!$E:$O,怪物属性偏向!N$1-1,FALSE)=0,"",VLOOKUP(VLOOKUP($A83,主线配置!$O:$P,2,FALSE),怪物属性偏向!$E:$O,怪物属性偏向!N$1-1,FALSE))</f>
        <v/>
      </c>
      <c r="S83" s="8" t="str">
        <f>IF(VLOOKUP(VLOOKUP($A83,主线配置!$O:$P,2,FALSE),怪物属性偏向!$E:$O,怪物属性偏向!O$1-1,FALSE)=0,"",VLOOKUP(VLOOKUP($A83,主线配置!$O:$P,2,FALSE),怪物属性偏向!$E:$O,怪物属性偏向!O$1-1,FALSE))</f>
        <v/>
      </c>
    </row>
    <row r="84" spans="1:19" x14ac:dyDescent="0.15">
      <c r="A84" s="3">
        <f t="shared" si="1"/>
        <v>3000081</v>
      </c>
      <c r="B84" s="1" t="str">
        <f>VLOOKUP(A84,主线配置!G:I,3,FALSE)</f>
        <v>甲虫精</v>
      </c>
      <c r="C84" s="7"/>
      <c r="D84" s="6" t="str">
        <f>VLOOKUP(B84,怪物属性偏向!F:P,11,FALSE)</f>
        <v>m1002</v>
      </c>
      <c r="E84" s="9">
        <v>53</v>
      </c>
      <c r="F84" s="9">
        <v>52</v>
      </c>
      <c r="G84" s="7" t="s">
        <v>327</v>
      </c>
      <c r="H84" s="9">
        <v>174</v>
      </c>
      <c r="I84" s="9">
        <v>53</v>
      </c>
      <c r="J84" s="9">
        <v>59</v>
      </c>
      <c r="K84" s="9">
        <v>72</v>
      </c>
      <c r="L84" s="9">
        <v>53</v>
      </c>
      <c r="M84" s="9">
        <v>53</v>
      </c>
      <c r="N84" s="8">
        <f>IF(VLOOKUP(VLOOKUP($A84,主线配置!$O:$P,2,FALSE),怪物属性偏向!$E:$O,怪物属性偏向!J$1-1,FALSE)=0,"",VLOOKUP(VLOOKUP($A84,主线配置!$O:$P,2,FALSE),怪物属性偏向!$E:$O,怪物属性偏向!J$1-1,FALSE))</f>
        <v>20000004</v>
      </c>
      <c r="O84" s="8" t="str">
        <f>IF(VLOOKUP(VLOOKUP($A84,主线配置!$O:$P,2,FALSE),怪物属性偏向!$E:$O,怪物属性偏向!K$1-1,FALSE)=0,"",VLOOKUP(VLOOKUP($A84,主线配置!$O:$P,2,FALSE),怪物属性偏向!$E:$O,怪物属性偏向!K$1-1,FALSE))</f>
        <v/>
      </c>
      <c r="P84" s="8" t="str">
        <f>IF(VLOOKUP(VLOOKUP($A84,主线配置!$O:$P,2,FALSE),怪物属性偏向!$E:$O,怪物属性偏向!L$1-1,FALSE)=0,"",VLOOKUP(VLOOKUP($A84,主线配置!$O:$P,2,FALSE),怪物属性偏向!$E:$O,怪物属性偏向!L$1-1,FALSE))</f>
        <v/>
      </c>
      <c r="Q84" s="8">
        <f>IF(VLOOKUP(VLOOKUP($A84,主线配置!$O:$P,2,FALSE),怪物属性偏向!$E:$O,怪物属性偏向!M$1-1,FALSE)=0,"",VLOOKUP(VLOOKUP($A84,主线配置!$O:$P,2,FALSE),怪物属性偏向!$E:$O,怪物属性偏向!M$1-1,FALSE))</f>
        <v>200001</v>
      </c>
      <c r="R84" s="8" t="str">
        <f>IF(VLOOKUP(VLOOKUP($A84,主线配置!$O:$P,2,FALSE),怪物属性偏向!$E:$O,怪物属性偏向!N$1-1,FALSE)=0,"",VLOOKUP(VLOOKUP($A84,主线配置!$O:$P,2,FALSE),怪物属性偏向!$E:$O,怪物属性偏向!N$1-1,FALSE))</f>
        <v/>
      </c>
      <c r="S84" s="8" t="str">
        <f>IF(VLOOKUP(VLOOKUP($A84,主线配置!$O:$P,2,FALSE),怪物属性偏向!$E:$O,怪物属性偏向!O$1-1,FALSE)=0,"",VLOOKUP(VLOOKUP($A84,主线配置!$O:$P,2,FALSE),怪物属性偏向!$E:$O,怪物属性偏向!O$1-1,FALSE))</f>
        <v/>
      </c>
    </row>
    <row r="85" spans="1:19" x14ac:dyDescent="0.15">
      <c r="A85" s="3">
        <f t="shared" si="1"/>
        <v>3000082</v>
      </c>
      <c r="B85" s="1" t="str">
        <f>VLOOKUP(A85,主线配置!G:I,3,FALSE)</f>
        <v>群体治疗怪</v>
      </c>
      <c r="C85" s="7"/>
      <c r="D85" s="6" t="str">
        <f>VLOOKUP(B85,怪物属性偏向!F:P,11,FALSE)</f>
        <v>m1005</v>
      </c>
      <c r="E85" s="9">
        <v>54</v>
      </c>
      <c r="F85" s="9">
        <v>53</v>
      </c>
      <c r="G85" s="7" t="s">
        <v>328</v>
      </c>
      <c r="H85" s="9">
        <v>175</v>
      </c>
      <c r="I85" s="9">
        <v>54</v>
      </c>
      <c r="J85" s="9">
        <v>60</v>
      </c>
      <c r="K85" s="9">
        <v>73</v>
      </c>
      <c r="L85" s="9">
        <v>54</v>
      </c>
      <c r="M85" s="9">
        <v>54</v>
      </c>
      <c r="N85" s="8">
        <f>IF(VLOOKUP(VLOOKUP($A85,主线配置!$O:$P,2,FALSE),怪物属性偏向!$E:$O,怪物属性偏向!J$1-1,FALSE)=0,"",VLOOKUP(VLOOKUP($A85,主线配置!$O:$P,2,FALSE),怪物属性偏向!$E:$O,怪物属性偏向!J$1-1,FALSE))</f>
        <v>20000006</v>
      </c>
      <c r="O85" s="8" t="str">
        <f>IF(VLOOKUP(VLOOKUP($A85,主线配置!$O:$P,2,FALSE),怪物属性偏向!$E:$O,怪物属性偏向!K$1-1,FALSE)=0,"",VLOOKUP(VLOOKUP($A85,主线配置!$O:$P,2,FALSE),怪物属性偏向!$E:$O,怪物属性偏向!K$1-1,FALSE))</f>
        <v/>
      </c>
      <c r="P85" s="8" t="str">
        <f>IF(VLOOKUP(VLOOKUP($A85,主线配置!$O:$P,2,FALSE),怪物属性偏向!$E:$O,怪物属性偏向!L$1-1,FALSE)=0,"",VLOOKUP(VLOOKUP($A85,主线配置!$O:$P,2,FALSE),怪物属性偏向!$E:$O,怪物属性偏向!L$1-1,FALSE))</f>
        <v/>
      </c>
      <c r="Q85" s="8" t="str">
        <f>IF(VLOOKUP(VLOOKUP($A85,主线配置!$O:$P,2,FALSE),怪物属性偏向!$E:$O,怪物属性偏向!M$1-1,FALSE)=0,"",VLOOKUP(VLOOKUP($A85,主线配置!$O:$P,2,FALSE),怪物属性偏向!$E:$O,怪物属性偏向!M$1-1,FALSE))</f>
        <v/>
      </c>
      <c r="R85" s="8" t="str">
        <f>IF(VLOOKUP(VLOOKUP($A85,主线配置!$O:$P,2,FALSE),怪物属性偏向!$E:$O,怪物属性偏向!N$1-1,FALSE)=0,"",VLOOKUP(VLOOKUP($A85,主线配置!$O:$P,2,FALSE),怪物属性偏向!$E:$O,怪物属性偏向!N$1-1,FALSE))</f>
        <v/>
      </c>
      <c r="S85" s="8" t="str">
        <f>IF(VLOOKUP(VLOOKUP($A85,主线配置!$O:$P,2,FALSE),怪物属性偏向!$E:$O,怪物属性偏向!O$1-1,FALSE)=0,"",VLOOKUP(VLOOKUP($A85,主线配置!$O:$P,2,FALSE),怪物属性偏向!$E:$O,怪物属性偏向!O$1-1,FALSE))</f>
        <v/>
      </c>
    </row>
    <row r="86" spans="1:19" x14ac:dyDescent="0.15">
      <c r="A86" s="3">
        <f t="shared" si="1"/>
        <v>3000083</v>
      </c>
      <c r="B86" s="1" t="str">
        <f>VLOOKUP(A86,主线配置!G:I,3,FALSE)</f>
        <v>甲虫精</v>
      </c>
      <c r="C86" s="7"/>
      <c r="D86" s="6" t="str">
        <f>VLOOKUP(B86,怪物属性偏向!F:P,11,FALSE)</f>
        <v>m1002</v>
      </c>
      <c r="E86" s="9">
        <v>55</v>
      </c>
      <c r="F86" s="9">
        <v>54</v>
      </c>
      <c r="G86" s="7" t="s">
        <v>329</v>
      </c>
      <c r="H86" s="9">
        <v>176</v>
      </c>
      <c r="I86" s="9">
        <v>55</v>
      </c>
      <c r="J86" s="9">
        <v>61</v>
      </c>
      <c r="K86" s="9">
        <v>74</v>
      </c>
      <c r="L86" s="9">
        <v>55</v>
      </c>
      <c r="M86" s="9">
        <v>55</v>
      </c>
      <c r="N86" s="8">
        <f>IF(VLOOKUP(VLOOKUP($A86,主线配置!$O:$P,2,FALSE),怪物属性偏向!$E:$O,怪物属性偏向!J$1-1,FALSE)=0,"",VLOOKUP(VLOOKUP($A86,主线配置!$O:$P,2,FALSE),怪物属性偏向!$E:$O,怪物属性偏向!J$1-1,FALSE))</f>
        <v>20000004</v>
      </c>
      <c r="O86" s="8" t="str">
        <f>IF(VLOOKUP(VLOOKUP($A86,主线配置!$O:$P,2,FALSE),怪物属性偏向!$E:$O,怪物属性偏向!K$1-1,FALSE)=0,"",VLOOKUP(VLOOKUP($A86,主线配置!$O:$P,2,FALSE),怪物属性偏向!$E:$O,怪物属性偏向!K$1-1,FALSE))</f>
        <v/>
      </c>
      <c r="P86" s="8" t="str">
        <f>IF(VLOOKUP(VLOOKUP($A86,主线配置!$O:$P,2,FALSE),怪物属性偏向!$E:$O,怪物属性偏向!L$1-1,FALSE)=0,"",VLOOKUP(VLOOKUP($A86,主线配置!$O:$P,2,FALSE),怪物属性偏向!$E:$O,怪物属性偏向!L$1-1,FALSE))</f>
        <v/>
      </c>
      <c r="Q86" s="8">
        <f>IF(VLOOKUP(VLOOKUP($A86,主线配置!$O:$P,2,FALSE),怪物属性偏向!$E:$O,怪物属性偏向!M$1-1,FALSE)=0,"",VLOOKUP(VLOOKUP($A86,主线配置!$O:$P,2,FALSE),怪物属性偏向!$E:$O,怪物属性偏向!M$1-1,FALSE))</f>
        <v>200001</v>
      </c>
      <c r="R86" s="8" t="str">
        <f>IF(VLOOKUP(VLOOKUP($A86,主线配置!$O:$P,2,FALSE),怪物属性偏向!$E:$O,怪物属性偏向!N$1-1,FALSE)=0,"",VLOOKUP(VLOOKUP($A86,主线配置!$O:$P,2,FALSE),怪物属性偏向!$E:$O,怪物属性偏向!N$1-1,FALSE))</f>
        <v/>
      </c>
      <c r="S86" s="8" t="str">
        <f>IF(VLOOKUP(VLOOKUP($A86,主线配置!$O:$P,2,FALSE),怪物属性偏向!$E:$O,怪物属性偏向!O$1-1,FALSE)=0,"",VLOOKUP(VLOOKUP($A86,主线配置!$O:$P,2,FALSE),怪物属性偏向!$E:$O,怪物属性偏向!O$1-1,FALSE))</f>
        <v/>
      </c>
    </row>
    <row r="87" spans="1:19" x14ac:dyDescent="0.15">
      <c r="A87" s="3">
        <f t="shared" si="1"/>
        <v>3000084</v>
      </c>
      <c r="B87" s="1" t="str">
        <f>VLOOKUP(A87,主线配置!G:I,3,FALSE)</f>
        <v>群体治疗怪</v>
      </c>
      <c r="C87" s="7"/>
      <c r="D87" s="6" t="str">
        <f>VLOOKUP(B87,怪物属性偏向!F:P,11,FALSE)</f>
        <v>m1005</v>
      </c>
      <c r="E87" s="9">
        <v>56</v>
      </c>
      <c r="F87" s="9">
        <v>55</v>
      </c>
      <c r="G87" s="7" t="s">
        <v>330</v>
      </c>
      <c r="H87" s="9">
        <v>177</v>
      </c>
      <c r="I87" s="9">
        <v>56</v>
      </c>
      <c r="J87" s="9">
        <v>62</v>
      </c>
      <c r="K87" s="9">
        <v>75</v>
      </c>
      <c r="L87" s="9">
        <v>56</v>
      </c>
      <c r="M87" s="9">
        <v>56</v>
      </c>
      <c r="N87" s="8">
        <f>IF(VLOOKUP(VLOOKUP($A87,主线配置!$O:$P,2,FALSE),怪物属性偏向!$E:$O,怪物属性偏向!J$1-1,FALSE)=0,"",VLOOKUP(VLOOKUP($A87,主线配置!$O:$P,2,FALSE),怪物属性偏向!$E:$O,怪物属性偏向!J$1-1,FALSE))</f>
        <v>20000006</v>
      </c>
      <c r="O87" s="8" t="str">
        <f>IF(VLOOKUP(VLOOKUP($A87,主线配置!$O:$P,2,FALSE),怪物属性偏向!$E:$O,怪物属性偏向!K$1-1,FALSE)=0,"",VLOOKUP(VLOOKUP($A87,主线配置!$O:$P,2,FALSE),怪物属性偏向!$E:$O,怪物属性偏向!K$1-1,FALSE))</f>
        <v/>
      </c>
      <c r="P87" s="8" t="str">
        <f>IF(VLOOKUP(VLOOKUP($A87,主线配置!$O:$P,2,FALSE),怪物属性偏向!$E:$O,怪物属性偏向!L$1-1,FALSE)=0,"",VLOOKUP(VLOOKUP($A87,主线配置!$O:$P,2,FALSE),怪物属性偏向!$E:$O,怪物属性偏向!L$1-1,FALSE))</f>
        <v/>
      </c>
      <c r="Q87" s="8" t="str">
        <f>IF(VLOOKUP(VLOOKUP($A87,主线配置!$O:$P,2,FALSE),怪物属性偏向!$E:$O,怪物属性偏向!M$1-1,FALSE)=0,"",VLOOKUP(VLOOKUP($A87,主线配置!$O:$P,2,FALSE),怪物属性偏向!$E:$O,怪物属性偏向!M$1-1,FALSE))</f>
        <v/>
      </c>
      <c r="R87" s="8" t="str">
        <f>IF(VLOOKUP(VLOOKUP($A87,主线配置!$O:$P,2,FALSE),怪物属性偏向!$E:$O,怪物属性偏向!N$1-1,FALSE)=0,"",VLOOKUP(VLOOKUP($A87,主线配置!$O:$P,2,FALSE),怪物属性偏向!$E:$O,怪物属性偏向!N$1-1,FALSE))</f>
        <v/>
      </c>
      <c r="S87" s="8" t="str">
        <f>IF(VLOOKUP(VLOOKUP($A87,主线配置!$O:$P,2,FALSE),怪物属性偏向!$E:$O,怪物属性偏向!O$1-1,FALSE)=0,"",VLOOKUP(VLOOKUP($A87,主线配置!$O:$P,2,FALSE),怪物属性偏向!$E:$O,怪物属性偏向!O$1-1,FALSE))</f>
        <v/>
      </c>
    </row>
    <row r="88" spans="1:19" x14ac:dyDescent="0.15">
      <c r="A88" s="3">
        <f t="shared" si="1"/>
        <v>3000085</v>
      </c>
      <c r="B88" s="1" t="str">
        <f>VLOOKUP(A88,主线配置!G:I,3,FALSE)</f>
        <v>甲虫精</v>
      </c>
      <c r="C88" s="7"/>
      <c r="D88" s="6" t="str">
        <f>VLOOKUP(B88,怪物属性偏向!F:P,11,FALSE)</f>
        <v>m1002</v>
      </c>
      <c r="E88" s="9">
        <v>57</v>
      </c>
      <c r="F88" s="9">
        <v>56</v>
      </c>
      <c r="G88" s="7" t="s">
        <v>331</v>
      </c>
      <c r="H88" s="9">
        <v>178</v>
      </c>
      <c r="I88" s="9">
        <v>57</v>
      </c>
      <c r="J88" s="9">
        <v>63</v>
      </c>
      <c r="K88" s="9">
        <v>76</v>
      </c>
      <c r="L88" s="9">
        <v>57</v>
      </c>
      <c r="M88" s="9">
        <v>57</v>
      </c>
      <c r="N88" s="8">
        <f>IF(VLOOKUP(VLOOKUP($A88,主线配置!$O:$P,2,FALSE),怪物属性偏向!$E:$O,怪物属性偏向!J$1-1,FALSE)=0,"",VLOOKUP(VLOOKUP($A88,主线配置!$O:$P,2,FALSE),怪物属性偏向!$E:$O,怪物属性偏向!J$1-1,FALSE))</f>
        <v>20000004</v>
      </c>
      <c r="O88" s="8" t="str">
        <f>IF(VLOOKUP(VLOOKUP($A88,主线配置!$O:$P,2,FALSE),怪物属性偏向!$E:$O,怪物属性偏向!K$1-1,FALSE)=0,"",VLOOKUP(VLOOKUP($A88,主线配置!$O:$P,2,FALSE),怪物属性偏向!$E:$O,怪物属性偏向!K$1-1,FALSE))</f>
        <v/>
      </c>
      <c r="P88" s="8" t="str">
        <f>IF(VLOOKUP(VLOOKUP($A88,主线配置!$O:$P,2,FALSE),怪物属性偏向!$E:$O,怪物属性偏向!L$1-1,FALSE)=0,"",VLOOKUP(VLOOKUP($A88,主线配置!$O:$P,2,FALSE),怪物属性偏向!$E:$O,怪物属性偏向!L$1-1,FALSE))</f>
        <v/>
      </c>
      <c r="Q88" s="8">
        <f>IF(VLOOKUP(VLOOKUP($A88,主线配置!$O:$P,2,FALSE),怪物属性偏向!$E:$O,怪物属性偏向!M$1-1,FALSE)=0,"",VLOOKUP(VLOOKUP($A88,主线配置!$O:$P,2,FALSE),怪物属性偏向!$E:$O,怪物属性偏向!M$1-1,FALSE))</f>
        <v>200001</v>
      </c>
      <c r="R88" s="8" t="str">
        <f>IF(VLOOKUP(VLOOKUP($A88,主线配置!$O:$P,2,FALSE),怪物属性偏向!$E:$O,怪物属性偏向!N$1-1,FALSE)=0,"",VLOOKUP(VLOOKUP($A88,主线配置!$O:$P,2,FALSE),怪物属性偏向!$E:$O,怪物属性偏向!N$1-1,FALSE))</f>
        <v/>
      </c>
      <c r="S88" s="8" t="str">
        <f>IF(VLOOKUP(VLOOKUP($A88,主线配置!$O:$P,2,FALSE),怪物属性偏向!$E:$O,怪物属性偏向!O$1-1,FALSE)=0,"",VLOOKUP(VLOOKUP($A88,主线配置!$O:$P,2,FALSE),怪物属性偏向!$E:$O,怪物属性偏向!O$1-1,FALSE))</f>
        <v/>
      </c>
    </row>
    <row r="89" spans="1:19" x14ac:dyDescent="0.15">
      <c r="A89" s="3">
        <f t="shared" si="1"/>
        <v>3000086</v>
      </c>
      <c r="B89" s="1" t="str">
        <f>VLOOKUP(A89,主线配置!G:I,3,FALSE)</f>
        <v>群体治疗怪</v>
      </c>
      <c r="C89" s="7"/>
      <c r="D89" s="6" t="str">
        <f>VLOOKUP(B89,怪物属性偏向!F:P,11,FALSE)</f>
        <v>m1005</v>
      </c>
      <c r="E89" s="9">
        <v>58</v>
      </c>
      <c r="F89" s="9">
        <v>57</v>
      </c>
      <c r="G89" s="7" t="s">
        <v>332</v>
      </c>
      <c r="H89" s="9">
        <v>179</v>
      </c>
      <c r="I89" s="9">
        <v>58</v>
      </c>
      <c r="J89" s="9">
        <v>64</v>
      </c>
      <c r="K89" s="9">
        <v>77</v>
      </c>
      <c r="L89" s="9">
        <v>58</v>
      </c>
      <c r="M89" s="9">
        <v>58</v>
      </c>
      <c r="N89" s="8">
        <f>IF(VLOOKUP(VLOOKUP($A89,主线配置!$O:$P,2,FALSE),怪物属性偏向!$E:$O,怪物属性偏向!J$1-1,FALSE)=0,"",VLOOKUP(VLOOKUP($A89,主线配置!$O:$P,2,FALSE),怪物属性偏向!$E:$O,怪物属性偏向!J$1-1,FALSE))</f>
        <v>20000006</v>
      </c>
      <c r="O89" s="8" t="str">
        <f>IF(VLOOKUP(VLOOKUP($A89,主线配置!$O:$P,2,FALSE),怪物属性偏向!$E:$O,怪物属性偏向!K$1-1,FALSE)=0,"",VLOOKUP(VLOOKUP($A89,主线配置!$O:$P,2,FALSE),怪物属性偏向!$E:$O,怪物属性偏向!K$1-1,FALSE))</f>
        <v/>
      </c>
      <c r="P89" s="8" t="str">
        <f>IF(VLOOKUP(VLOOKUP($A89,主线配置!$O:$P,2,FALSE),怪物属性偏向!$E:$O,怪物属性偏向!L$1-1,FALSE)=0,"",VLOOKUP(VLOOKUP($A89,主线配置!$O:$P,2,FALSE),怪物属性偏向!$E:$O,怪物属性偏向!L$1-1,FALSE))</f>
        <v/>
      </c>
      <c r="Q89" s="8" t="str">
        <f>IF(VLOOKUP(VLOOKUP($A89,主线配置!$O:$P,2,FALSE),怪物属性偏向!$E:$O,怪物属性偏向!M$1-1,FALSE)=0,"",VLOOKUP(VLOOKUP($A89,主线配置!$O:$P,2,FALSE),怪物属性偏向!$E:$O,怪物属性偏向!M$1-1,FALSE))</f>
        <v/>
      </c>
      <c r="R89" s="8" t="str">
        <f>IF(VLOOKUP(VLOOKUP($A89,主线配置!$O:$P,2,FALSE),怪物属性偏向!$E:$O,怪物属性偏向!N$1-1,FALSE)=0,"",VLOOKUP(VLOOKUP($A89,主线配置!$O:$P,2,FALSE),怪物属性偏向!$E:$O,怪物属性偏向!N$1-1,FALSE))</f>
        <v/>
      </c>
      <c r="S89" s="8" t="str">
        <f>IF(VLOOKUP(VLOOKUP($A89,主线配置!$O:$P,2,FALSE),怪物属性偏向!$E:$O,怪物属性偏向!O$1-1,FALSE)=0,"",VLOOKUP(VLOOKUP($A89,主线配置!$O:$P,2,FALSE),怪物属性偏向!$E:$O,怪物属性偏向!O$1-1,FALSE))</f>
        <v/>
      </c>
    </row>
    <row r="90" spans="1:19" x14ac:dyDescent="0.15">
      <c r="A90" s="3">
        <f t="shared" si="1"/>
        <v>3000087</v>
      </c>
      <c r="B90" s="1" t="str">
        <f>VLOOKUP(A90,主线配置!G:I,3,FALSE)</f>
        <v>甲虫精</v>
      </c>
      <c r="C90" s="7"/>
      <c r="D90" s="6" t="str">
        <f>VLOOKUP(B90,怪物属性偏向!F:P,11,FALSE)</f>
        <v>m1002</v>
      </c>
      <c r="E90" s="9">
        <v>59</v>
      </c>
      <c r="F90" s="9">
        <v>58</v>
      </c>
      <c r="G90" s="7" t="s">
        <v>333</v>
      </c>
      <c r="H90" s="9">
        <v>180</v>
      </c>
      <c r="I90" s="9">
        <v>59</v>
      </c>
      <c r="J90" s="9">
        <v>65</v>
      </c>
      <c r="K90" s="9">
        <v>78</v>
      </c>
      <c r="L90" s="9">
        <v>59</v>
      </c>
      <c r="M90" s="9">
        <v>59</v>
      </c>
      <c r="N90" s="8">
        <f>IF(VLOOKUP(VLOOKUP($A90,主线配置!$O:$P,2,FALSE),怪物属性偏向!$E:$O,怪物属性偏向!J$1-1,FALSE)=0,"",VLOOKUP(VLOOKUP($A90,主线配置!$O:$P,2,FALSE),怪物属性偏向!$E:$O,怪物属性偏向!J$1-1,FALSE))</f>
        <v>20000004</v>
      </c>
      <c r="O90" s="8" t="str">
        <f>IF(VLOOKUP(VLOOKUP($A90,主线配置!$O:$P,2,FALSE),怪物属性偏向!$E:$O,怪物属性偏向!K$1-1,FALSE)=0,"",VLOOKUP(VLOOKUP($A90,主线配置!$O:$P,2,FALSE),怪物属性偏向!$E:$O,怪物属性偏向!K$1-1,FALSE))</f>
        <v/>
      </c>
      <c r="P90" s="8" t="str">
        <f>IF(VLOOKUP(VLOOKUP($A90,主线配置!$O:$P,2,FALSE),怪物属性偏向!$E:$O,怪物属性偏向!L$1-1,FALSE)=0,"",VLOOKUP(VLOOKUP($A90,主线配置!$O:$P,2,FALSE),怪物属性偏向!$E:$O,怪物属性偏向!L$1-1,FALSE))</f>
        <v/>
      </c>
      <c r="Q90" s="8">
        <f>IF(VLOOKUP(VLOOKUP($A90,主线配置!$O:$P,2,FALSE),怪物属性偏向!$E:$O,怪物属性偏向!M$1-1,FALSE)=0,"",VLOOKUP(VLOOKUP($A90,主线配置!$O:$P,2,FALSE),怪物属性偏向!$E:$O,怪物属性偏向!M$1-1,FALSE))</f>
        <v>200001</v>
      </c>
      <c r="R90" s="8" t="str">
        <f>IF(VLOOKUP(VLOOKUP($A90,主线配置!$O:$P,2,FALSE),怪物属性偏向!$E:$O,怪物属性偏向!N$1-1,FALSE)=0,"",VLOOKUP(VLOOKUP($A90,主线配置!$O:$P,2,FALSE),怪物属性偏向!$E:$O,怪物属性偏向!N$1-1,FALSE))</f>
        <v/>
      </c>
      <c r="S90" s="8" t="str">
        <f>IF(VLOOKUP(VLOOKUP($A90,主线配置!$O:$P,2,FALSE),怪物属性偏向!$E:$O,怪物属性偏向!O$1-1,FALSE)=0,"",VLOOKUP(VLOOKUP($A90,主线配置!$O:$P,2,FALSE),怪物属性偏向!$E:$O,怪物属性偏向!O$1-1,FALSE))</f>
        <v/>
      </c>
    </row>
    <row r="91" spans="1:19" x14ac:dyDescent="0.15">
      <c r="A91" s="3">
        <f t="shared" si="1"/>
        <v>3000088</v>
      </c>
      <c r="B91" s="1" t="str">
        <f>VLOOKUP(A91,主线配置!G:I,3,FALSE)</f>
        <v>群体治疗怪</v>
      </c>
      <c r="C91" s="7"/>
      <c r="D91" s="6" t="str">
        <f>VLOOKUP(B91,怪物属性偏向!F:P,11,FALSE)</f>
        <v>m1005</v>
      </c>
      <c r="E91" s="9">
        <v>60</v>
      </c>
      <c r="F91" s="9">
        <v>59</v>
      </c>
      <c r="G91" s="7" t="s">
        <v>334</v>
      </c>
      <c r="H91" s="9">
        <v>181</v>
      </c>
      <c r="I91" s="9">
        <v>60</v>
      </c>
      <c r="J91" s="9">
        <v>66</v>
      </c>
      <c r="K91" s="9">
        <v>79</v>
      </c>
      <c r="L91" s="9">
        <v>60</v>
      </c>
      <c r="M91" s="9">
        <v>60</v>
      </c>
      <c r="N91" s="8">
        <f>IF(VLOOKUP(VLOOKUP($A91,主线配置!$O:$P,2,FALSE),怪物属性偏向!$E:$O,怪物属性偏向!J$1-1,FALSE)=0,"",VLOOKUP(VLOOKUP($A91,主线配置!$O:$P,2,FALSE),怪物属性偏向!$E:$O,怪物属性偏向!J$1-1,FALSE))</f>
        <v>20000006</v>
      </c>
      <c r="O91" s="8" t="str">
        <f>IF(VLOOKUP(VLOOKUP($A91,主线配置!$O:$P,2,FALSE),怪物属性偏向!$E:$O,怪物属性偏向!K$1-1,FALSE)=0,"",VLOOKUP(VLOOKUP($A91,主线配置!$O:$P,2,FALSE),怪物属性偏向!$E:$O,怪物属性偏向!K$1-1,FALSE))</f>
        <v/>
      </c>
      <c r="P91" s="8" t="str">
        <f>IF(VLOOKUP(VLOOKUP($A91,主线配置!$O:$P,2,FALSE),怪物属性偏向!$E:$O,怪物属性偏向!L$1-1,FALSE)=0,"",VLOOKUP(VLOOKUP($A91,主线配置!$O:$P,2,FALSE),怪物属性偏向!$E:$O,怪物属性偏向!L$1-1,FALSE))</f>
        <v/>
      </c>
      <c r="Q91" s="8" t="str">
        <f>IF(VLOOKUP(VLOOKUP($A91,主线配置!$O:$P,2,FALSE),怪物属性偏向!$E:$O,怪物属性偏向!M$1-1,FALSE)=0,"",VLOOKUP(VLOOKUP($A91,主线配置!$O:$P,2,FALSE),怪物属性偏向!$E:$O,怪物属性偏向!M$1-1,FALSE))</f>
        <v/>
      </c>
      <c r="R91" s="8" t="str">
        <f>IF(VLOOKUP(VLOOKUP($A91,主线配置!$O:$P,2,FALSE),怪物属性偏向!$E:$O,怪物属性偏向!N$1-1,FALSE)=0,"",VLOOKUP(VLOOKUP($A91,主线配置!$O:$P,2,FALSE),怪物属性偏向!$E:$O,怪物属性偏向!N$1-1,FALSE))</f>
        <v/>
      </c>
      <c r="S91" s="8" t="str">
        <f>IF(VLOOKUP(VLOOKUP($A91,主线配置!$O:$P,2,FALSE),怪物属性偏向!$E:$O,怪物属性偏向!O$1-1,FALSE)=0,"",VLOOKUP(VLOOKUP($A91,主线配置!$O:$P,2,FALSE),怪物属性偏向!$E:$O,怪物属性偏向!O$1-1,FALSE))</f>
        <v/>
      </c>
    </row>
    <row r="92" spans="1:19" x14ac:dyDescent="0.15">
      <c r="A92" s="3">
        <f t="shared" si="1"/>
        <v>3000089</v>
      </c>
      <c r="B92" s="1" t="str">
        <f>VLOOKUP(A92,主线配置!G:I,3,FALSE)</f>
        <v>甲虫精</v>
      </c>
      <c r="C92" s="7"/>
      <c r="D92" s="6" t="str">
        <f>VLOOKUP(B92,怪物属性偏向!F:P,11,FALSE)</f>
        <v>m1002</v>
      </c>
      <c r="E92" s="9">
        <v>61</v>
      </c>
      <c r="F92" s="9">
        <v>60</v>
      </c>
      <c r="G92" s="7" t="s">
        <v>335</v>
      </c>
      <c r="H92" s="9">
        <v>182</v>
      </c>
      <c r="I92" s="9">
        <v>61</v>
      </c>
      <c r="J92" s="9">
        <v>67</v>
      </c>
      <c r="K92" s="9">
        <v>80</v>
      </c>
      <c r="L92" s="9">
        <v>61</v>
      </c>
      <c r="M92" s="9">
        <v>61</v>
      </c>
      <c r="N92" s="8">
        <f>IF(VLOOKUP(VLOOKUP($A92,主线配置!$O:$P,2,FALSE),怪物属性偏向!$E:$O,怪物属性偏向!J$1-1,FALSE)=0,"",VLOOKUP(VLOOKUP($A92,主线配置!$O:$P,2,FALSE),怪物属性偏向!$E:$O,怪物属性偏向!J$1-1,FALSE))</f>
        <v>20000004</v>
      </c>
      <c r="O92" s="8" t="str">
        <f>IF(VLOOKUP(VLOOKUP($A92,主线配置!$O:$P,2,FALSE),怪物属性偏向!$E:$O,怪物属性偏向!K$1-1,FALSE)=0,"",VLOOKUP(VLOOKUP($A92,主线配置!$O:$P,2,FALSE),怪物属性偏向!$E:$O,怪物属性偏向!K$1-1,FALSE))</f>
        <v/>
      </c>
      <c r="P92" s="8" t="str">
        <f>IF(VLOOKUP(VLOOKUP($A92,主线配置!$O:$P,2,FALSE),怪物属性偏向!$E:$O,怪物属性偏向!L$1-1,FALSE)=0,"",VLOOKUP(VLOOKUP($A92,主线配置!$O:$P,2,FALSE),怪物属性偏向!$E:$O,怪物属性偏向!L$1-1,FALSE))</f>
        <v/>
      </c>
      <c r="Q92" s="8">
        <f>IF(VLOOKUP(VLOOKUP($A92,主线配置!$O:$P,2,FALSE),怪物属性偏向!$E:$O,怪物属性偏向!M$1-1,FALSE)=0,"",VLOOKUP(VLOOKUP($A92,主线配置!$O:$P,2,FALSE),怪物属性偏向!$E:$O,怪物属性偏向!M$1-1,FALSE))</f>
        <v>200001</v>
      </c>
      <c r="R92" s="8" t="str">
        <f>IF(VLOOKUP(VLOOKUP($A92,主线配置!$O:$P,2,FALSE),怪物属性偏向!$E:$O,怪物属性偏向!N$1-1,FALSE)=0,"",VLOOKUP(VLOOKUP($A92,主线配置!$O:$P,2,FALSE),怪物属性偏向!$E:$O,怪物属性偏向!N$1-1,FALSE))</f>
        <v/>
      </c>
      <c r="S92" s="8" t="str">
        <f>IF(VLOOKUP(VLOOKUP($A92,主线配置!$O:$P,2,FALSE),怪物属性偏向!$E:$O,怪物属性偏向!O$1-1,FALSE)=0,"",VLOOKUP(VLOOKUP($A92,主线配置!$O:$P,2,FALSE),怪物属性偏向!$E:$O,怪物属性偏向!O$1-1,FALSE))</f>
        <v/>
      </c>
    </row>
    <row r="93" spans="1:19" x14ac:dyDescent="0.15">
      <c r="A93" s="3">
        <f t="shared" si="1"/>
        <v>3000090</v>
      </c>
      <c r="B93" s="1" t="str">
        <f>VLOOKUP(A93,主线配置!G:I,3,FALSE)</f>
        <v>群体治疗怪</v>
      </c>
      <c r="C93" s="7"/>
      <c r="D93" s="6" t="str">
        <f>VLOOKUP(B93,怪物属性偏向!F:P,11,FALSE)</f>
        <v>m1005</v>
      </c>
      <c r="E93" s="9">
        <v>62</v>
      </c>
      <c r="F93" s="9">
        <v>61</v>
      </c>
      <c r="G93" s="7" t="s">
        <v>336</v>
      </c>
      <c r="H93" s="9">
        <v>183</v>
      </c>
      <c r="I93" s="9">
        <v>62</v>
      </c>
      <c r="J93" s="9">
        <v>68</v>
      </c>
      <c r="K93" s="9">
        <v>81</v>
      </c>
      <c r="L93" s="9">
        <v>62</v>
      </c>
      <c r="M93" s="9">
        <v>62</v>
      </c>
      <c r="N93" s="8">
        <f>IF(VLOOKUP(VLOOKUP($A93,主线配置!$O:$P,2,FALSE),怪物属性偏向!$E:$O,怪物属性偏向!J$1-1,FALSE)=0,"",VLOOKUP(VLOOKUP($A93,主线配置!$O:$P,2,FALSE),怪物属性偏向!$E:$O,怪物属性偏向!J$1-1,FALSE))</f>
        <v>20000006</v>
      </c>
      <c r="O93" s="8" t="str">
        <f>IF(VLOOKUP(VLOOKUP($A93,主线配置!$O:$P,2,FALSE),怪物属性偏向!$E:$O,怪物属性偏向!K$1-1,FALSE)=0,"",VLOOKUP(VLOOKUP($A93,主线配置!$O:$P,2,FALSE),怪物属性偏向!$E:$O,怪物属性偏向!K$1-1,FALSE))</f>
        <v/>
      </c>
      <c r="P93" s="8" t="str">
        <f>IF(VLOOKUP(VLOOKUP($A93,主线配置!$O:$P,2,FALSE),怪物属性偏向!$E:$O,怪物属性偏向!L$1-1,FALSE)=0,"",VLOOKUP(VLOOKUP($A93,主线配置!$O:$P,2,FALSE),怪物属性偏向!$E:$O,怪物属性偏向!L$1-1,FALSE))</f>
        <v/>
      </c>
      <c r="Q93" s="8" t="str">
        <f>IF(VLOOKUP(VLOOKUP($A93,主线配置!$O:$P,2,FALSE),怪物属性偏向!$E:$O,怪物属性偏向!M$1-1,FALSE)=0,"",VLOOKUP(VLOOKUP($A93,主线配置!$O:$P,2,FALSE),怪物属性偏向!$E:$O,怪物属性偏向!M$1-1,FALSE))</f>
        <v/>
      </c>
      <c r="R93" s="8" t="str">
        <f>IF(VLOOKUP(VLOOKUP($A93,主线配置!$O:$P,2,FALSE),怪物属性偏向!$E:$O,怪物属性偏向!N$1-1,FALSE)=0,"",VLOOKUP(VLOOKUP($A93,主线配置!$O:$P,2,FALSE),怪物属性偏向!$E:$O,怪物属性偏向!N$1-1,FALSE))</f>
        <v/>
      </c>
      <c r="S93" s="8" t="str">
        <f>IF(VLOOKUP(VLOOKUP($A93,主线配置!$O:$P,2,FALSE),怪物属性偏向!$E:$O,怪物属性偏向!O$1-1,FALSE)=0,"",VLOOKUP(VLOOKUP($A93,主线配置!$O:$P,2,FALSE),怪物属性偏向!$E:$O,怪物属性偏向!O$1-1,FALSE))</f>
        <v/>
      </c>
    </row>
    <row r="94" spans="1:19" x14ac:dyDescent="0.15">
      <c r="A94" s="3">
        <f t="shared" si="1"/>
        <v>3000091</v>
      </c>
      <c r="B94" s="1" t="str">
        <f>VLOOKUP(A94,主线配置!G:I,3,FALSE)</f>
        <v>甲虫精</v>
      </c>
      <c r="C94" s="7"/>
      <c r="D94" s="6" t="str">
        <f>VLOOKUP(B94,怪物属性偏向!F:P,11,FALSE)</f>
        <v>m1002</v>
      </c>
      <c r="E94" s="9">
        <v>63</v>
      </c>
      <c r="F94" s="9">
        <v>62</v>
      </c>
      <c r="G94" s="7" t="s">
        <v>337</v>
      </c>
      <c r="H94" s="9">
        <v>184</v>
      </c>
      <c r="I94" s="9">
        <v>63</v>
      </c>
      <c r="J94" s="9">
        <v>69</v>
      </c>
      <c r="K94" s="9">
        <v>82</v>
      </c>
      <c r="L94" s="9">
        <v>63</v>
      </c>
      <c r="M94" s="9">
        <v>63</v>
      </c>
      <c r="N94" s="8">
        <f>IF(VLOOKUP(VLOOKUP($A94,主线配置!$O:$P,2,FALSE),怪物属性偏向!$E:$O,怪物属性偏向!J$1-1,FALSE)=0,"",VLOOKUP(VLOOKUP($A94,主线配置!$O:$P,2,FALSE),怪物属性偏向!$E:$O,怪物属性偏向!J$1-1,FALSE))</f>
        <v>20000004</v>
      </c>
      <c r="O94" s="8" t="str">
        <f>IF(VLOOKUP(VLOOKUP($A94,主线配置!$O:$P,2,FALSE),怪物属性偏向!$E:$O,怪物属性偏向!K$1-1,FALSE)=0,"",VLOOKUP(VLOOKUP($A94,主线配置!$O:$P,2,FALSE),怪物属性偏向!$E:$O,怪物属性偏向!K$1-1,FALSE))</f>
        <v/>
      </c>
      <c r="P94" s="8" t="str">
        <f>IF(VLOOKUP(VLOOKUP($A94,主线配置!$O:$P,2,FALSE),怪物属性偏向!$E:$O,怪物属性偏向!L$1-1,FALSE)=0,"",VLOOKUP(VLOOKUP($A94,主线配置!$O:$P,2,FALSE),怪物属性偏向!$E:$O,怪物属性偏向!L$1-1,FALSE))</f>
        <v/>
      </c>
      <c r="Q94" s="8">
        <f>IF(VLOOKUP(VLOOKUP($A94,主线配置!$O:$P,2,FALSE),怪物属性偏向!$E:$O,怪物属性偏向!M$1-1,FALSE)=0,"",VLOOKUP(VLOOKUP($A94,主线配置!$O:$P,2,FALSE),怪物属性偏向!$E:$O,怪物属性偏向!M$1-1,FALSE))</f>
        <v>200001</v>
      </c>
      <c r="R94" s="8" t="str">
        <f>IF(VLOOKUP(VLOOKUP($A94,主线配置!$O:$P,2,FALSE),怪物属性偏向!$E:$O,怪物属性偏向!N$1-1,FALSE)=0,"",VLOOKUP(VLOOKUP($A94,主线配置!$O:$P,2,FALSE),怪物属性偏向!$E:$O,怪物属性偏向!N$1-1,FALSE))</f>
        <v/>
      </c>
      <c r="S94" s="8" t="str">
        <f>IF(VLOOKUP(VLOOKUP($A94,主线配置!$O:$P,2,FALSE),怪物属性偏向!$E:$O,怪物属性偏向!O$1-1,FALSE)=0,"",VLOOKUP(VLOOKUP($A94,主线配置!$O:$P,2,FALSE),怪物属性偏向!$E:$O,怪物属性偏向!O$1-1,FALSE))</f>
        <v/>
      </c>
    </row>
    <row r="95" spans="1:19" x14ac:dyDescent="0.15">
      <c r="A95" s="3">
        <f t="shared" si="1"/>
        <v>3000092</v>
      </c>
      <c r="B95" s="1" t="str">
        <f>VLOOKUP(A95,主线配置!G:I,3,FALSE)</f>
        <v>群体治疗怪</v>
      </c>
      <c r="C95" s="7"/>
      <c r="D95" s="6" t="str">
        <f>VLOOKUP(B95,怪物属性偏向!F:P,11,FALSE)</f>
        <v>m1005</v>
      </c>
      <c r="E95" s="9">
        <v>64</v>
      </c>
      <c r="F95" s="9">
        <v>63</v>
      </c>
      <c r="G95" s="7" t="s">
        <v>338</v>
      </c>
      <c r="H95" s="9">
        <v>185</v>
      </c>
      <c r="I95" s="9">
        <v>64</v>
      </c>
      <c r="J95" s="9">
        <v>70</v>
      </c>
      <c r="K95" s="9">
        <v>83</v>
      </c>
      <c r="L95" s="9">
        <v>64</v>
      </c>
      <c r="M95" s="9">
        <v>64</v>
      </c>
      <c r="N95" s="8">
        <f>IF(VLOOKUP(VLOOKUP($A95,主线配置!$O:$P,2,FALSE),怪物属性偏向!$E:$O,怪物属性偏向!J$1-1,FALSE)=0,"",VLOOKUP(VLOOKUP($A95,主线配置!$O:$P,2,FALSE),怪物属性偏向!$E:$O,怪物属性偏向!J$1-1,FALSE))</f>
        <v>20000006</v>
      </c>
      <c r="O95" s="8" t="str">
        <f>IF(VLOOKUP(VLOOKUP($A95,主线配置!$O:$P,2,FALSE),怪物属性偏向!$E:$O,怪物属性偏向!K$1-1,FALSE)=0,"",VLOOKUP(VLOOKUP($A95,主线配置!$O:$P,2,FALSE),怪物属性偏向!$E:$O,怪物属性偏向!K$1-1,FALSE))</f>
        <v/>
      </c>
      <c r="P95" s="8" t="str">
        <f>IF(VLOOKUP(VLOOKUP($A95,主线配置!$O:$P,2,FALSE),怪物属性偏向!$E:$O,怪物属性偏向!L$1-1,FALSE)=0,"",VLOOKUP(VLOOKUP($A95,主线配置!$O:$P,2,FALSE),怪物属性偏向!$E:$O,怪物属性偏向!L$1-1,FALSE))</f>
        <v/>
      </c>
      <c r="Q95" s="8" t="str">
        <f>IF(VLOOKUP(VLOOKUP($A95,主线配置!$O:$P,2,FALSE),怪物属性偏向!$E:$O,怪物属性偏向!M$1-1,FALSE)=0,"",VLOOKUP(VLOOKUP($A95,主线配置!$O:$P,2,FALSE),怪物属性偏向!$E:$O,怪物属性偏向!M$1-1,FALSE))</f>
        <v/>
      </c>
      <c r="R95" s="8" t="str">
        <f>IF(VLOOKUP(VLOOKUP($A95,主线配置!$O:$P,2,FALSE),怪物属性偏向!$E:$O,怪物属性偏向!N$1-1,FALSE)=0,"",VLOOKUP(VLOOKUP($A95,主线配置!$O:$P,2,FALSE),怪物属性偏向!$E:$O,怪物属性偏向!N$1-1,FALSE))</f>
        <v/>
      </c>
      <c r="S95" s="8" t="str">
        <f>IF(VLOOKUP(VLOOKUP($A95,主线配置!$O:$P,2,FALSE),怪物属性偏向!$E:$O,怪物属性偏向!O$1-1,FALSE)=0,"",VLOOKUP(VLOOKUP($A95,主线配置!$O:$P,2,FALSE),怪物属性偏向!$E:$O,怪物属性偏向!O$1-1,FALSE))</f>
        <v/>
      </c>
    </row>
    <row r="96" spans="1:19" x14ac:dyDescent="0.15">
      <c r="A96" s="3">
        <f t="shared" si="1"/>
        <v>3000093</v>
      </c>
      <c r="B96" s="1" t="str">
        <f>VLOOKUP(A96,主线配置!G:I,3,FALSE)</f>
        <v>甲虫精</v>
      </c>
      <c r="C96" s="7"/>
      <c r="D96" s="6" t="str">
        <f>VLOOKUP(B96,怪物属性偏向!F:P,11,FALSE)</f>
        <v>m1002</v>
      </c>
      <c r="E96" s="9">
        <v>65</v>
      </c>
      <c r="F96" s="9">
        <v>64</v>
      </c>
      <c r="G96" s="7" t="s">
        <v>339</v>
      </c>
      <c r="H96" s="9">
        <v>186</v>
      </c>
      <c r="I96" s="9">
        <v>65</v>
      </c>
      <c r="J96" s="9">
        <v>71</v>
      </c>
      <c r="K96" s="9">
        <v>84</v>
      </c>
      <c r="L96" s="9">
        <v>65</v>
      </c>
      <c r="M96" s="9">
        <v>65</v>
      </c>
      <c r="N96" s="8">
        <f>IF(VLOOKUP(VLOOKUP($A96,主线配置!$O:$P,2,FALSE),怪物属性偏向!$E:$O,怪物属性偏向!J$1-1,FALSE)=0,"",VLOOKUP(VLOOKUP($A96,主线配置!$O:$P,2,FALSE),怪物属性偏向!$E:$O,怪物属性偏向!J$1-1,FALSE))</f>
        <v>20000004</v>
      </c>
      <c r="O96" s="8" t="str">
        <f>IF(VLOOKUP(VLOOKUP($A96,主线配置!$O:$P,2,FALSE),怪物属性偏向!$E:$O,怪物属性偏向!K$1-1,FALSE)=0,"",VLOOKUP(VLOOKUP($A96,主线配置!$O:$P,2,FALSE),怪物属性偏向!$E:$O,怪物属性偏向!K$1-1,FALSE))</f>
        <v/>
      </c>
      <c r="P96" s="8" t="str">
        <f>IF(VLOOKUP(VLOOKUP($A96,主线配置!$O:$P,2,FALSE),怪物属性偏向!$E:$O,怪物属性偏向!L$1-1,FALSE)=0,"",VLOOKUP(VLOOKUP($A96,主线配置!$O:$P,2,FALSE),怪物属性偏向!$E:$O,怪物属性偏向!L$1-1,FALSE))</f>
        <v/>
      </c>
      <c r="Q96" s="8">
        <f>IF(VLOOKUP(VLOOKUP($A96,主线配置!$O:$P,2,FALSE),怪物属性偏向!$E:$O,怪物属性偏向!M$1-1,FALSE)=0,"",VLOOKUP(VLOOKUP($A96,主线配置!$O:$P,2,FALSE),怪物属性偏向!$E:$O,怪物属性偏向!M$1-1,FALSE))</f>
        <v>200001</v>
      </c>
      <c r="R96" s="8" t="str">
        <f>IF(VLOOKUP(VLOOKUP($A96,主线配置!$O:$P,2,FALSE),怪物属性偏向!$E:$O,怪物属性偏向!N$1-1,FALSE)=0,"",VLOOKUP(VLOOKUP($A96,主线配置!$O:$P,2,FALSE),怪物属性偏向!$E:$O,怪物属性偏向!N$1-1,FALSE))</f>
        <v/>
      </c>
      <c r="S96" s="8" t="str">
        <f>IF(VLOOKUP(VLOOKUP($A96,主线配置!$O:$P,2,FALSE),怪物属性偏向!$E:$O,怪物属性偏向!O$1-1,FALSE)=0,"",VLOOKUP(VLOOKUP($A96,主线配置!$O:$P,2,FALSE),怪物属性偏向!$E:$O,怪物属性偏向!O$1-1,FALSE))</f>
        <v/>
      </c>
    </row>
    <row r="97" spans="1:19" x14ac:dyDescent="0.15">
      <c r="A97" s="3">
        <f t="shared" si="1"/>
        <v>3000094</v>
      </c>
      <c r="B97" s="1" t="str">
        <f>VLOOKUP(A97,主线配置!G:I,3,FALSE)</f>
        <v>群体治疗怪</v>
      </c>
      <c r="C97" s="7"/>
      <c r="D97" s="6" t="str">
        <f>VLOOKUP(B97,怪物属性偏向!F:P,11,FALSE)</f>
        <v>m1005</v>
      </c>
      <c r="E97" s="9">
        <v>66</v>
      </c>
      <c r="F97" s="9">
        <v>65</v>
      </c>
      <c r="G97" s="7" t="s">
        <v>340</v>
      </c>
      <c r="H97" s="9">
        <v>187</v>
      </c>
      <c r="I97" s="9">
        <v>66</v>
      </c>
      <c r="J97" s="9">
        <v>72</v>
      </c>
      <c r="K97" s="9">
        <v>85</v>
      </c>
      <c r="L97" s="9">
        <v>66</v>
      </c>
      <c r="M97" s="9">
        <v>66</v>
      </c>
      <c r="N97" s="8">
        <f>IF(VLOOKUP(VLOOKUP($A97,主线配置!$O:$P,2,FALSE),怪物属性偏向!$E:$O,怪物属性偏向!J$1-1,FALSE)=0,"",VLOOKUP(VLOOKUP($A97,主线配置!$O:$P,2,FALSE),怪物属性偏向!$E:$O,怪物属性偏向!J$1-1,FALSE))</f>
        <v>20000006</v>
      </c>
      <c r="O97" s="8" t="str">
        <f>IF(VLOOKUP(VLOOKUP($A97,主线配置!$O:$P,2,FALSE),怪物属性偏向!$E:$O,怪物属性偏向!K$1-1,FALSE)=0,"",VLOOKUP(VLOOKUP($A97,主线配置!$O:$P,2,FALSE),怪物属性偏向!$E:$O,怪物属性偏向!K$1-1,FALSE))</f>
        <v/>
      </c>
      <c r="P97" s="8" t="str">
        <f>IF(VLOOKUP(VLOOKUP($A97,主线配置!$O:$P,2,FALSE),怪物属性偏向!$E:$O,怪物属性偏向!L$1-1,FALSE)=0,"",VLOOKUP(VLOOKUP($A97,主线配置!$O:$P,2,FALSE),怪物属性偏向!$E:$O,怪物属性偏向!L$1-1,FALSE))</f>
        <v/>
      </c>
      <c r="Q97" s="8" t="str">
        <f>IF(VLOOKUP(VLOOKUP($A97,主线配置!$O:$P,2,FALSE),怪物属性偏向!$E:$O,怪物属性偏向!M$1-1,FALSE)=0,"",VLOOKUP(VLOOKUP($A97,主线配置!$O:$P,2,FALSE),怪物属性偏向!$E:$O,怪物属性偏向!M$1-1,FALSE))</f>
        <v/>
      </c>
      <c r="R97" s="8" t="str">
        <f>IF(VLOOKUP(VLOOKUP($A97,主线配置!$O:$P,2,FALSE),怪物属性偏向!$E:$O,怪物属性偏向!N$1-1,FALSE)=0,"",VLOOKUP(VLOOKUP($A97,主线配置!$O:$P,2,FALSE),怪物属性偏向!$E:$O,怪物属性偏向!N$1-1,FALSE))</f>
        <v/>
      </c>
      <c r="S97" s="8" t="str">
        <f>IF(VLOOKUP(VLOOKUP($A97,主线配置!$O:$P,2,FALSE),怪物属性偏向!$E:$O,怪物属性偏向!O$1-1,FALSE)=0,"",VLOOKUP(VLOOKUP($A97,主线配置!$O:$P,2,FALSE),怪物属性偏向!$E:$O,怪物属性偏向!O$1-1,FALSE))</f>
        <v/>
      </c>
    </row>
    <row r="98" spans="1:19" x14ac:dyDescent="0.15">
      <c r="A98" s="3">
        <f t="shared" si="1"/>
        <v>3000095</v>
      </c>
      <c r="B98" s="1" t="str">
        <f>VLOOKUP(A98,主线配置!G:I,3,FALSE)</f>
        <v>甲虫精</v>
      </c>
      <c r="C98" s="7"/>
      <c r="D98" s="6" t="str">
        <f>VLOOKUP(B98,怪物属性偏向!F:P,11,FALSE)</f>
        <v>m1002</v>
      </c>
      <c r="E98" s="9">
        <v>67</v>
      </c>
      <c r="F98" s="9">
        <v>66</v>
      </c>
      <c r="G98" s="7" t="s">
        <v>341</v>
      </c>
      <c r="H98" s="9">
        <v>188</v>
      </c>
      <c r="I98" s="9">
        <v>67</v>
      </c>
      <c r="J98" s="9">
        <v>73</v>
      </c>
      <c r="K98" s="9">
        <v>86</v>
      </c>
      <c r="L98" s="9">
        <v>67</v>
      </c>
      <c r="M98" s="9">
        <v>67</v>
      </c>
      <c r="N98" s="8">
        <f>IF(VLOOKUP(VLOOKUP($A98,主线配置!$O:$P,2,FALSE),怪物属性偏向!$E:$O,怪物属性偏向!J$1-1,FALSE)=0,"",VLOOKUP(VLOOKUP($A98,主线配置!$O:$P,2,FALSE),怪物属性偏向!$E:$O,怪物属性偏向!J$1-1,FALSE))</f>
        <v>20000004</v>
      </c>
      <c r="O98" s="8" t="str">
        <f>IF(VLOOKUP(VLOOKUP($A98,主线配置!$O:$P,2,FALSE),怪物属性偏向!$E:$O,怪物属性偏向!K$1-1,FALSE)=0,"",VLOOKUP(VLOOKUP($A98,主线配置!$O:$P,2,FALSE),怪物属性偏向!$E:$O,怪物属性偏向!K$1-1,FALSE))</f>
        <v/>
      </c>
      <c r="P98" s="8" t="str">
        <f>IF(VLOOKUP(VLOOKUP($A98,主线配置!$O:$P,2,FALSE),怪物属性偏向!$E:$O,怪物属性偏向!L$1-1,FALSE)=0,"",VLOOKUP(VLOOKUP($A98,主线配置!$O:$P,2,FALSE),怪物属性偏向!$E:$O,怪物属性偏向!L$1-1,FALSE))</f>
        <v/>
      </c>
      <c r="Q98" s="8">
        <f>IF(VLOOKUP(VLOOKUP($A98,主线配置!$O:$P,2,FALSE),怪物属性偏向!$E:$O,怪物属性偏向!M$1-1,FALSE)=0,"",VLOOKUP(VLOOKUP($A98,主线配置!$O:$P,2,FALSE),怪物属性偏向!$E:$O,怪物属性偏向!M$1-1,FALSE))</f>
        <v>200001</v>
      </c>
      <c r="R98" s="8" t="str">
        <f>IF(VLOOKUP(VLOOKUP($A98,主线配置!$O:$P,2,FALSE),怪物属性偏向!$E:$O,怪物属性偏向!N$1-1,FALSE)=0,"",VLOOKUP(VLOOKUP($A98,主线配置!$O:$P,2,FALSE),怪物属性偏向!$E:$O,怪物属性偏向!N$1-1,FALSE))</f>
        <v/>
      </c>
      <c r="S98" s="8" t="str">
        <f>IF(VLOOKUP(VLOOKUP($A98,主线配置!$O:$P,2,FALSE),怪物属性偏向!$E:$O,怪物属性偏向!O$1-1,FALSE)=0,"",VLOOKUP(VLOOKUP($A98,主线配置!$O:$P,2,FALSE),怪物属性偏向!$E:$O,怪物属性偏向!O$1-1,FALSE))</f>
        <v/>
      </c>
    </row>
    <row r="99" spans="1:19" x14ac:dyDescent="0.15">
      <c r="A99" s="3">
        <f t="shared" si="1"/>
        <v>3000096</v>
      </c>
      <c r="B99" s="1" t="str">
        <f>VLOOKUP(A99,主线配置!G:I,3,FALSE)</f>
        <v>群体治疗怪</v>
      </c>
      <c r="C99" s="7"/>
      <c r="D99" s="6" t="str">
        <f>VLOOKUP(B99,怪物属性偏向!F:P,11,FALSE)</f>
        <v>m1005</v>
      </c>
      <c r="E99" s="9">
        <v>68</v>
      </c>
      <c r="F99" s="9">
        <v>67</v>
      </c>
      <c r="G99" s="7" t="s">
        <v>342</v>
      </c>
      <c r="H99" s="9">
        <v>189</v>
      </c>
      <c r="I99" s="9">
        <v>68</v>
      </c>
      <c r="J99" s="9">
        <v>74</v>
      </c>
      <c r="K99" s="9">
        <v>87</v>
      </c>
      <c r="L99" s="9">
        <v>68</v>
      </c>
      <c r="M99" s="9">
        <v>68</v>
      </c>
      <c r="N99" s="8">
        <f>IF(VLOOKUP(VLOOKUP($A99,主线配置!$O:$P,2,FALSE),怪物属性偏向!$E:$O,怪物属性偏向!J$1-1,FALSE)=0,"",VLOOKUP(VLOOKUP($A99,主线配置!$O:$P,2,FALSE),怪物属性偏向!$E:$O,怪物属性偏向!J$1-1,FALSE))</f>
        <v>20000006</v>
      </c>
      <c r="O99" s="8" t="str">
        <f>IF(VLOOKUP(VLOOKUP($A99,主线配置!$O:$P,2,FALSE),怪物属性偏向!$E:$O,怪物属性偏向!K$1-1,FALSE)=0,"",VLOOKUP(VLOOKUP($A99,主线配置!$O:$P,2,FALSE),怪物属性偏向!$E:$O,怪物属性偏向!K$1-1,FALSE))</f>
        <v/>
      </c>
      <c r="P99" s="8" t="str">
        <f>IF(VLOOKUP(VLOOKUP($A99,主线配置!$O:$P,2,FALSE),怪物属性偏向!$E:$O,怪物属性偏向!L$1-1,FALSE)=0,"",VLOOKUP(VLOOKUP($A99,主线配置!$O:$P,2,FALSE),怪物属性偏向!$E:$O,怪物属性偏向!L$1-1,FALSE))</f>
        <v/>
      </c>
      <c r="Q99" s="8" t="str">
        <f>IF(VLOOKUP(VLOOKUP($A99,主线配置!$O:$P,2,FALSE),怪物属性偏向!$E:$O,怪物属性偏向!M$1-1,FALSE)=0,"",VLOOKUP(VLOOKUP($A99,主线配置!$O:$P,2,FALSE),怪物属性偏向!$E:$O,怪物属性偏向!M$1-1,FALSE))</f>
        <v/>
      </c>
      <c r="R99" s="8" t="str">
        <f>IF(VLOOKUP(VLOOKUP($A99,主线配置!$O:$P,2,FALSE),怪物属性偏向!$E:$O,怪物属性偏向!N$1-1,FALSE)=0,"",VLOOKUP(VLOOKUP($A99,主线配置!$O:$P,2,FALSE),怪物属性偏向!$E:$O,怪物属性偏向!N$1-1,FALSE))</f>
        <v/>
      </c>
      <c r="S99" s="8" t="str">
        <f>IF(VLOOKUP(VLOOKUP($A99,主线配置!$O:$P,2,FALSE),怪物属性偏向!$E:$O,怪物属性偏向!O$1-1,FALSE)=0,"",VLOOKUP(VLOOKUP($A99,主线配置!$O:$P,2,FALSE),怪物属性偏向!$E:$O,怪物属性偏向!O$1-1,FALSE))</f>
        <v/>
      </c>
    </row>
    <row r="100" spans="1:19" x14ac:dyDescent="0.15">
      <c r="A100" s="3">
        <f t="shared" si="1"/>
        <v>3000097</v>
      </c>
      <c r="B100" s="1" t="str">
        <f>VLOOKUP(A100,主线配置!G:I,3,FALSE)</f>
        <v>甲虫精</v>
      </c>
      <c r="C100" s="7"/>
      <c r="D100" s="6" t="str">
        <f>VLOOKUP(B100,怪物属性偏向!F:P,11,FALSE)</f>
        <v>m1002</v>
      </c>
      <c r="E100" s="9">
        <v>69</v>
      </c>
      <c r="F100" s="9">
        <v>68</v>
      </c>
      <c r="G100" s="7" t="s">
        <v>343</v>
      </c>
      <c r="H100" s="9">
        <v>190</v>
      </c>
      <c r="I100" s="9">
        <v>69</v>
      </c>
      <c r="J100" s="9">
        <v>75</v>
      </c>
      <c r="K100" s="9">
        <v>88</v>
      </c>
      <c r="L100" s="9">
        <v>69</v>
      </c>
      <c r="M100" s="9">
        <v>69</v>
      </c>
      <c r="N100" s="8">
        <f>IF(VLOOKUP(VLOOKUP($A100,主线配置!$O:$P,2,FALSE),怪物属性偏向!$E:$O,怪物属性偏向!J$1-1,FALSE)=0,"",VLOOKUP(VLOOKUP($A100,主线配置!$O:$P,2,FALSE),怪物属性偏向!$E:$O,怪物属性偏向!J$1-1,FALSE))</f>
        <v>20000004</v>
      </c>
      <c r="O100" s="8" t="str">
        <f>IF(VLOOKUP(VLOOKUP($A100,主线配置!$O:$P,2,FALSE),怪物属性偏向!$E:$O,怪物属性偏向!K$1-1,FALSE)=0,"",VLOOKUP(VLOOKUP($A100,主线配置!$O:$P,2,FALSE),怪物属性偏向!$E:$O,怪物属性偏向!K$1-1,FALSE))</f>
        <v/>
      </c>
      <c r="P100" s="8" t="str">
        <f>IF(VLOOKUP(VLOOKUP($A100,主线配置!$O:$P,2,FALSE),怪物属性偏向!$E:$O,怪物属性偏向!L$1-1,FALSE)=0,"",VLOOKUP(VLOOKUP($A100,主线配置!$O:$P,2,FALSE),怪物属性偏向!$E:$O,怪物属性偏向!L$1-1,FALSE))</f>
        <v/>
      </c>
      <c r="Q100" s="8">
        <f>IF(VLOOKUP(VLOOKUP($A100,主线配置!$O:$P,2,FALSE),怪物属性偏向!$E:$O,怪物属性偏向!M$1-1,FALSE)=0,"",VLOOKUP(VLOOKUP($A100,主线配置!$O:$P,2,FALSE),怪物属性偏向!$E:$O,怪物属性偏向!M$1-1,FALSE))</f>
        <v>200001</v>
      </c>
      <c r="R100" s="8" t="str">
        <f>IF(VLOOKUP(VLOOKUP($A100,主线配置!$O:$P,2,FALSE),怪物属性偏向!$E:$O,怪物属性偏向!N$1-1,FALSE)=0,"",VLOOKUP(VLOOKUP($A100,主线配置!$O:$P,2,FALSE),怪物属性偏向!$E:$O,怪物属性偏向!N$1-1,FALSE))</f>
        <v/>
      </c>
      <c r="S100" s="8" t="str">
        <f>IF(VLOOKUP(VLOOKUP($A100,主线配置!$O:$P,2,FALSE),怪物属性偏向!$E:$O,怪物属性偏向!O$1-1,FALSE)=0,"",VLOOKUP(VLOOKUP($A100,主线配置!$O:$P,2,FALSE),怪物属性偏向!$E:$O,怪物属性偏向!O$1-1,FALSE))</f>
        <v/>
      </c>
    </row>
    <row r="101" spans="1:19" x14ac:dyDescent="0.15">
      <c r="A101" s="3">
        <f t="shared" si="1"/>
        <v>3000098</v>
      </c>
      <c r="B101" s="1" t="str">
        <f>VLOOKUP(A101,主线配置!G:I,3,FALSE)</f>
        <v>群体治疗怪</v>
      </c>
      <c r="C101" s="7"/>
      <c r="D101" s="6" t="str">
        <f>VLOOKUP(B101,怪物属性偏向!F:P,11,FALSE)</f>
        <v>m1005</v>
      </c>
      <c r="E101" s="9">
        <v>70</v>
      </c>
      <c r="F101" s="9">
        <v>69</v>
      </c>
      <c r="G101" s="7" t="s">
        <v>344</v>
      </c>
      <c r="H101" s="9">
        <v>191</v>
      </c>
      <c r="I101" s="9">
        <v>70</v>
      </c>
      <c r="J101" s="9">
        <v>76</v>
      </c>
      <c r="K101" s="9">
        <v>89</v>
      </c>
      <c r="L101" s="9">
        <v>70</v>
      </c>
      <c r="M101" s="9">
        <v>70</v>
      </c>
      <c r="N101" s="8">
        <f>IF(VLOOKUP(VLOOKUP($A101,主线配置!$O:$P,2,FALSE),怪物属性偏向!$E:$O,怪物属性偏向!J$1-1,FALSE)=0,"",VLOOKUP(VLOOKUP($A101,主线配置!$O:$P,2,FALSE),怪物属性偏向!$E:$O,怪物属性偏向!J$1-1,FALSE))</f>
        <v>20000006</v>
      </c>
      <c r="O101" s="8" t="str">
        <f>IF(VLOOKUP(VLOOKUP($A101,主线配置!$O:$P,2,FALSE),怪物属性偏向!$E:$O,怪物属性偏向!K$1-1,FALSE)=0,"",VLOOKUP(VLOOKUP($A101,主线配置!$O:$P,2,FALSE),怪物属性偏向!$E:$O,怪物属性偏向!K$1-1,FALSE))</f>
        <v/>
      </c>
      <c r="P101" s="8" t="str">
        <f>IF(VLOOKUP(VLOOKUP($A101,主线配置!$O:$P,2,FALSE),怪物属性偏向!$E:$O,怪物属性偏向!L$1-1,FALSE)=0,"",VLOOKUP(VLOOKUP($A101,主线配置!$O:$P,2,FALSE),怪物属性偏向!$E:$O,怪物属性偏向!L$1-1,FALSE))</f>
        <v/>
      </c>
      <c r="Q101" s="8" t="str">
        <f>IF(VLOOKUP(VLOOKUP($A101,主线配置!$O:$P,2,FALSE),怪物属性偏向!$E:$O,怪物属性偏向!M$1-1,FALSE)=0,"",VLOOKUP(VLOOKUP($A101,主线配置!$O:$P,2,FALSE),怪物属性偏向!$E:$O,怪物属性偏向!M$1-1,FALSE))</f>
        <v/>
      </c>
      <c r="R101" s="8" t="str">
        <f>IF(VLOOKUP(VLOOKUP($A101,主线配置!$O:$P,2,FALSE),怪物属性偏向!$E:$O,怪物属性偏向!N$1-1,FALSE)=0,"",VLOOKUP(VLOOKUP($A101,主线配置!$O:$P,2,FALSE),怪物属性偏向!$E:$O,怪物属性偏向!N$1-1,FALSE))</f>
        <v/>
      </c>
      <c r="S101" s="8" t="str">
        <f>IF(VLOOKUP(VLOOKUP($A101,主线配置!$O:$P,2,FALSE),怪物属性偏向!$E:$O,怪物属性偏向!O$1-1,FALSE)=0,"",VLOOKUP(VLOOKUP($A101,主线配置!$O:$P,2,FALSE),怪物属性偏向!$E:$O,怪物属性偏向!O$1-1,FALSE))</f>
        <v/>
      </c>
    </row>
    <row r="102" spans="1:19" x14ac:dyDescent="0.15">
      <c r="A102" s="3">
        <f t="shared" si="1"/>
        <v>3000099</v>
      </c>
      <c r="B102" s="1" t="str">
        <f>VLOOKUP(A102,主线配置!G:I,3,FALSE)</f>
        <v>甲虫精</v>
      </c>
      <c r="C102" s="7"/>
      <c r="D102" s="6" t="str">
        <f>VLOOKUP(B102,怪物属性偏向!F:P,11,FALSE)</f>
        <v>m1002</v>
      </c>
      <c r="E102" s="9">
        <v>71</v>
      </c>
      <c r="F102" s="9">
        <v>70</v>
      </c>
      <c r="G102" s="7" t="s">
        <v>345</v>
      </c>
      <c r="H102" s="9">
        <v>192</v>
      </c>
      <c r="I102" s="9">
        <v>71</v>
      </c>
      <c r="J102" s="9">
        <v>77</v>
      </c>
      <c r="K102" s="9">
        <v>90</v>
      </c>
      <c r="L102" s="9">
        <v>71</v>
      </c>
      <c r="M102" s="9">
        <v>71</v>
      </c>
      <c r="N102" s="8">
        <f>IF(VLOOKUP(VLOOKUP($A102,主线配置!$O:$P,2,FALSE),怪物属性偏向!$E:$O,怪物属性偏向!J$1-1,FALSE)=0,"",VLOOKUP(VLOOKUP($A102,主线配置!$O:$P,2,FALSE),怪物属性偏向!$E:$O,怪物属性偏向!J$1-1,FALSE))</f>
        <v>20000004</v>
      </c>
      <c r="O102" s="8" t="str">
        <f>IF(VLOOKUP(VLOOKUP($A102,主线配置!$O:$P,2,FALSE),怪物属性偏向!$E:$O,怪物属性偏向!K$1-1,FALSE)=0,"",VLOOKUP(VLOOKUP($A102,主线配置!$O:$P,2,FALSE),怪物属性偏向!$E:$O,怪物属性偏向!K$1-1,FALSE))</f>
        <v/>
      </c>
      <c r="P102" s="8" t="str">
        <f>IF(VLOOKUP(VLOOKUP($A102,主线配置!$O:$P,2,FALSE),怪物属性偏向!$E:$O,怪物属性偏向!L$1-1,FALSE)=0,"",VLOOKUP(VLOOKUP($A102,主线配置!$O:$P,2,FALSE),怪物属性偏向!$E:$O,怪物属性偏向!L$1-1,FALSE))</f>
        <v/>
      </c>
      <c r="Q102" s="8">
        <f>IF(VLOOKUP(VLOOKUP($A102,主线配置!$O:$P,2,FALSE),怪物属性偏向!$E:$O,怪物属性偏向!M$1-1,FALSE)=0,"",VLOOKUP(VLOOKUP($A102,主线配置!$O:$P,2,FALSE),怪物属性偏向!$E:$O,怪物属性偏向!M$1-1,FALSE))</f>
        <v>200001</v>
      </c>
      <c r="R102" s="8" t="str">
        <f>IF(VLOOKUP(VLOOKUP($A102,主线配置!$O:$P,2,FALSE),怪物属性偏向!$E:$O,怪物属性偏向!N$1-1,FALSE)=0,"",VLOOKUP(VLOOKUP($A102,主线配置!$O:$P,2,FALSE),怪物属性偏向!$E:$O,怪物属性偏向!N$1-1,FALSE))</f>
        <v/>
      </c>
      <c r="S102" s="8" t="str">
        <f>IF(VLOOKUP(VLOOKUP($A102,主线配置!$O:$P,2,FALSE),怪物属性偏向!$E:$O,怪物属性偏向!O$1-1,FALSE)=0,"",VLOOKUP(VLOOKUP($A102,主线配置!$O:$P,2,FALSE),怪物属性偏向!$E:$O,怪物属性偏向!O$1-1,FALSE))</f>
        <v/>
      </c>
    </row>
    <row r="103" spans="1:19" x14ac:dyDescent="0.15">
      <c r="A103" s="3">
        <f t="shared" si="1"/>
        <v>3000100</v>
      </c>
      <c r="B103" s="1" t="str">
        <f>VLOOKUP(A103,主线配置!G:I,3,FALSE)</f>
        <v>群体治疗怪</v>
      </c>
      <c r="C103" s="7"/>
      <c r="D103" s="6" t="str">
        <f>VLOOKUP(B103,怪物属性偏向!F:P,11,FALSE)</f>
        <v>m1005</v>
      </c>
      <c r="E103" s="9">
        <v>72</v>
      </c>
      <c r="F103" s="9">
        <v>71</v>
      </c>
      <c r="G103" s="7" t="s">
        <v>346</v>
      </c>
      <c r="H103" s="9">
        <v>193</v>
      </c>
      <c r="I103" s="9">
        <v>72</v>
      </c>
      <c r="J103" s="9">
        <v>78</v>
      </c>
      <c r="K103" s="9">
        <v>91</v>
      </c>
      <c r="L103" s="9">
        <v>72</v>
      </c>
      <c r="M103" s="9">
        <v>72</v>
      </c>
      <c r="N103" s="8">
        <f>IF(VLOOKUP(VLOOKUP($A103,主线配置!$O:$P,2,FALSE),怪物属性偏向!$E:$O,怪物属性偏向!J$1-1,FALSE)=0,"",VLOOKUP(VLOOKUP($A103,主线配置!$O:$P,2,FALSE),怪物属性偏向!$E:$O,怪物属性偏向!J$1-1,FALSE))</f>
        <v>20000006</v>
      </c>
      <c r="O103" s="8" t="str">
        <f>IF(VLOOKUP(VLOOKUP($A103,主线配置!$O:$P,2,FALSE),怪物属性偏向!$E:$O,怪物属性偏向!K$1-1,FALSE)=0,"",VLOOKUP(VLOOKUP($A103,主线配置!$O:$P,2,FALSE),怪物属性偏向!$E:$O,怪物属性偏向!K$1-1,FALSE))</f>
        <v/>
      </c>
      <c r="P103" s="8" t="str">
        <f>IF(VLOOKUP(VLOOKUP($A103,主线配置!$O:$P,2,FALSE),怪物属性偏向!$E:$O,怪物属性偏向!L$1-1,FALSE)=0,"",VLOOKUP(VLOOKUP($A103,主线配置!$O:$P,2,FALSE),怪物属性偏向!$E:$O,怪物属性偏向!L$1-1,FALSE))</f>
        <v/>
      </c>
      <c r="Q103" s="8" t="str">
        <f>IF(VLOOKUP(VLOOKUP($A103,主线配置!$O:$P,2,FALSE),怪物属性偏向!$E:$O,怪物属性偏向!M$1-1,FALSE)=0,"",VLOOKUP(VLOOKUP($A103,主线配置!$O:$P,2,FALSE),怪物属性偏向!$E:$O,怪物属性偏向!M$1-1,FALSE))</f>
        <v/>
      </c>
      <c r="R103" s="8" t="str">
        <f>IF(VLOOKUP(VLOOKUP($A103,主线配置!$O:$P,2,FALSE),怪物属性偏向!$E:$O,怪物属性偏向!N$1-1,FALSE)=0,"",VLOOKUP(VLOOKUP($A103,主线配置!$O:$P,2,FALSE),怪物属性偏向!$E:$O,怪物属性偏向!N$1-1,FALSE))</f>
        <v/>
      </c>
      <c r="S103" s="8" t="str">
        <f>IF(VLOOKUP(VLOOKUP($A103,主线配置!$O:$P,2,FALSE),怪物属性偏向!$E:$O,怪物属性偏向!O$1-1,FALSE)=0,"",VLOOKUP(VLOOKUP($A103,主线配置!$O:$P,2,FALSE),怪物属性偏向!$E:$O,怪物属性偏向!O$1-1,FALSE))</f>
        <v/>
      </c>
    </row>
    <row r="104" spans="1:19" x14ac:dyDescent="0.15">
      <c r="A104" s="3">
        <f t="shared" si="1"/>
        <v>3000101</v>
      </c>
      <c r="B104" s="1" t="str">
        <f>VLOOKUP(A104,主线配置!G:I,3,FALSE)</f>
        <v>甲虫精</v>
      </c>
      <c r="C104" s="7"/>
      <c r="D104" s="6" t="str">
        <f>VLOOKUP(B104,怪物属性偏向!F:P,11,FALSE)</f>
        <v>m1002</v>
      </c>
      <c r="E104" s="9">
        <v>73</v>
      </c>
      <c r="F104" s="9">
        <v>72</v>
      </c>
      <c r="G104" s="7" t="s">
        <v>347</v>
      </c>
      <c r="H104" s="9">
        <v>194</v>
      </c>
      <c r="I104" s="9">
        <v>73</v>
      </c>
      <c r="J104" s="9">
        <v>79</v>
      </c>
      <c r="K104" s="9">
        <v>92</v>
      </c>
      <c r="L104" s="9">
        <v>73</v>
      </c>
      <c r="M104" s="9">
        <v>73</v>
      </c>
      <c r="N104" s="8">
        <f>IF(VLOOKUP(VLOOKUP($A104,主线配置!$O:$P,2,FALSE),怪物属性偏向!$E:$O,怪物属性偏向!J$1-1,FALSE)=0,"",VLOOKUP(VLOOKUP($A104,主线配置!$O:$P,2,FALSE),怪物属性偏向!$E:$O,怪物属性偏向!J$1-1,FALSE))</f>
        <v>20000004</v>
      </c>
      <c r="O104" s="8" t="str">
        <f>IF(VLOOKUP(VLOOKUP($A104,主线配置!$O:$P,2,FALSE),怪物属性偏向!$E:$O,怪物属性偏向!K$1-1,FALSE)=0,"",VLOOKUP(VLOOKUP($A104,主线配置!$O:$P,2,FALSE),怪物属性偏向!$E:$O,怪物属性偏向!K$1-1,FALSE))</f>
        <v/>
      </c>
      <c r="P104" s="8" t="str">
        <f>IF(VLOOKUP(VLOOKUP($A104,主线配置!$O:$P,2,FALSE),怪物属性偏向!$E:$O,怪物属性偏向!L$1-1,FALSE)=0,"",VLOOKUP(VLOOKUP($A104,主线配置!$O:$P,2,FALSE),怪物属性偏向!$E:$O,怪物属性偏向!L$1-1,FALSE))</f>
        <v/>
      </c>
      <c r="Q104" s="8">
        <f>IF(VLOOKUP(VLOOKUP($A104,主线配置!$O:$P,2,FALSE),怪物属性偏向!$E:$O,怪物属性偏向!M$1-1,FALSE)=0,"",VLOOKUP(VLOOKUP($A104,主线配置!$O:$P,2,FALSE),怪物属性偏向!$E:$O,怪物属性偏向!M$1-1,FALSE))</f>
        <v>200001</v>
      </c>
      <c r="R104" s="8" t="str">
        <f>IF(VLOOKUP(VLOOKUP($A104,主线配置!$O:$P,2,FALSE),怪物属性偏向!$E:$O,怪物属性偏向!N$1-1,FALSE)=0,"",VLOOKUP(VLOOKUP($A104,主线配置!$O:$P,2,FALSE),怪物属性偏向!$E:$O,怪物属性偏向!N$1-1,FALSE))</f>
        <v/>
      </c>
      <c r="S104" s="8" t="str">
        <f>IF(VLOOKUP(VLOOKUP($A104,主线配置!$O:$P,2,FALSE),怪物属性偏向!$E:$O,怪物属性偏向!O$1-1,FALSE)=0,"",VLOOKUP(VLOOKUP($A104,主线配置!$O:$P,2,FALSE),怪物属性偏向!$E:$O,怪物属性偏向!O$1-1,FALSE))</f>
        <v/>
      </c>
    </row>
    <row r="105" spans="1:19" x14ac:dyDescent="0.15">
      <c r="A105" s="3">
        <f t="shared" si="1"/>
        <v>3000102</v>
      </c>
      <c r="B105" s="1" t="str">
        <f>VLOOKUP(A105,主线配置!G:I,3,FALSE)</f>
        <v>群体治疗怪</v>
      </c>
      <c r="C105" s="7"/>
      <c r="D105" s="6" t="str">
        <f>VLOOKUP(B105,怪物属性偏向!F:P,11,FALSE)</f>
        <v>m1005</v>
      </c>
      <c r="E105" s="9">
        <v>74</v>
      </c>
      <c r="F105" s="9">
        <v>73</v>
      </c>
      <c r="G105" s="7" t="s">
        <v>348</v>
      </c>
      <c r="H105" s="9">
        <v>195</v>
      </c>
      <c r="I105" s="9">
        <v>74</v>
      </c>
      <c r="J105" s="9">
        <v>80</v>
      </c>
      <c r="K105" s="9">
        <v>93</v>
      </c>
      <c r="L105" s="9">
        <v>74</v>
      </c>
      <c r="M105" s="9">
        <v>74</v>
      </c>
      <c r="N105" s="8">
        <f>IF(VLOOKUP(VLOOKUP($A105,主线配置!$O:$P,2,FALSE),怪物属性偏向!$E:$O,怪物属性偏向!J$1-1,FALSE)=0,"",VLOOKUP(VLOOKUP($A105,主线配置!$O:$P,2,FALSE),怪物属性偏向!$E:$O,怪物属性偏向!J$1-1,FALSE))</f>
        <v>20000006</v>
      </c>
      <c r="O105" s="8" t="str">
        <f>IF(VLOOKUP(VLOOKUP($A105,主线配置!$O:$P,2,FALSE),怪物属性偏向!$E:$O,怪物属性偏向!K$1-1,FALSE)=0,"",VLOOKUP(VLOOKUP($A105,主线配置!$O:$P,2,FALSE),怪物属性偏向!$E:$O,怪物属性偏向!K$1-1,FALSE))</f>
        <v/>
      </c>
      <c r="P105" s="8" t="str">
        <f>IF(VLOOKUP(VLOOKUP($A105,主线配置!$O:$P,2,FALSE),怪物属性偏向!$E:$O,怪物属性偏向!L$1-1,FALSE)=0,"",VLOOKUP(VLOOKUP($A105,主线配置!$O:$P,2,FALSE),怪物属性偏向!$E:$O,怪物属性偏向!L$1-1,FALSE))</f>
        <v/>
      </c>
      <c r="Q105" s="8" t="str">
        <f>IF(VLOOKUP(VLOOKUP($A105,主线配置!$O:$P,2,FALSE),怪物属性偏向!$E:$O,怪物属性偏向!M$1-1,FALSE)=0,"",VLOOKUP(VLOOKUP($A105,主线配置!$O:$P,2,FALSE),怪物属性偏向!$E:$O,怪物属性偏向!M$1-1,FALSE))</f>
        <v/>
      </c>
      <c r="R105" s="8" t="str">
        <f>IF(VLOOKUP(VLOOKUP($A105,主线配置!$O:$P,2,FALSE),怪物属性偏向!$E:$O,怪物属性偏向!N$1-1,FALSE)=0,"",VLOOKUP(VLOOKUP($A105,主线配置!$O:$P,2,FALSE),怪物属性偏向!$E:$O,怪物属性偏向!N$1-1,FALSE))</f>
        <v/>
      </c>
      <c r="S105" s="8" t="str">
        <f>IF(VLOOKUP(VLOOKUP($A105,主线配置!$O:$P,2,FALSE),怪物属性偏向!$E:$O,怪物属性偏向!O$1-1,FALSE)=0,"",VLOOKUP(VLOOKUP($A105,主线配置!$O:$P,2,FALSE),怪物属性偏向!$E:$O,怪物属性偏向!O$1-1,FALSE))</f>
        <v/>
      </c>
    </row>
    <row r="106" spans="1:19" x14ac:dyDescent="0.15">
      <c r="A106" s="3">
        <f t="shared" si="1"/>
        <v>3000103</v>
      </c>
      <c r="B106" s="1" t="str">
        <f>VLOOKUP(A106,主线配置!G:I,3,FALSE)</f>
        <v>甲虫精</v>
      </c>
      <c r="C106" s="7"/>
      <c r="D106" s="6" t="str">
        <f>VLOOKUP(B106,怪物属性偏向!F:P,11,FALSE)</f>
        <v>m1002</v>
      </c>
      <c r="E106" s="9">
        <v>75</v>
      </c>
      <c r="F106" s="9">
        <v>74</v>
      </c>
      <c r="G106" s="7" t="s">
        <v>349</v>
      </c>
      <c r="H106" s="9">
        <v>196</v>
      </c>
      <c r="I106" s="9">
        <v>75</v>
      </c>
      <c r="J106" s="9">
        <v>81</v>
      </c>
      <c r="K106" s="9">
        <v>94</v>
      </c>
      <c r="L106" s="9">
        <v>75</v>
      </c>
      <c r="M106" s="9">
        <v>75</v>
      </c>
      <c r="N106" s="8">
        <f>IF(VLOOKUP(VLOOKUP($A106,主线配置!$O:$P,2,FALSE),怪物属性偏向!$E:$O,怪物属性偏向!J$1-1,FALSE)=0,"",VLOOKUP(VLOOKUP($A106,主线配置!$O:$P,2,FALSE),怪物属性偏向!$E:$O,怪物属性偏向!J$1-1,FALSE))</f>
        <v>20000004</v>
      </c>
      <c r="O106" s="8" t="str">
        <f>IF(VLOOKUP(VLOOKUP($A106,主线配置!$O:$P,2,FALSE),怪物属性偏向!$E:$O,怪物属性偏向!K$1-1,FALSE)=0,"",VLOOKUP(VLOOKUP($A106,主线配置!$O:$P,2,FALSE),怪物属性偏向!$E:$O,怪物属性偏向!K$1-1,FALSE))</f>
        <v/>
      </c>
      <c r="P106" s="8" t="str">
        <f>IF(VLOOKUP(VLOOKUP($A106,主线配置!$O:$P,2,FALSE),怪物属性偏向!$E:$O,怪物属性偏向!L$1-1,FALSE)=0,"",VLOOKUP(VLOOKUP($A106,主线配置!$O:$P,2,FALSE),怪物属性偏向!$E:$O,怪物属性偏向!L$1-1,FALSE))</f>
        <v/>
      </c>
      <c r="Q106" s="8">
        <f>IF(VLOOKUP(VLOOKUP($A106,主线配置!$O:$P,2,FALSE),怪物属性偏向!$E:$O,怪物属性偏向!M$1-1,FALSE)=0,"",VLOOKUP(VLOOKUP($A106,主线配置!$O:$P,2,FALSE),怪物属性偏向!$E:$O,怪物属性偏向!M$1-1,FALSE))</f>
        <v>200001</v>
      </c>
      <c r="R106" s="8" t="str">
        <f>IF(VLOOKUP(VLOOKUP($A106,主线配置!$O:$P,2,FALSE),怪物属性偏向!$E:$O,怪物属性偏向!N$1-1,FALSE)=0,"",VLOOKUP(VLOOKUP($A106,主线配置!$O:$P,2,FALSE),怪物属性偏向!$E:$O,怪物属性偏向!N$1-1,FALSE))</f>
        <v/>
      </c>
      <c r="S106" s="8" t="str">
        <f>IF(VLOOKUP(VLOOKUP($A106,主线配置!$O:$P,2,FALSE),怪物属性偏向!$E:$O,怪物属性偏向!O$1-1,FALSE)=0,"",VLOOKUP(VLOOKUP($A106,主线配置!$O:$P,2,FALSE),怪物属性偏向!$E:$O,怪物属性偏向!O$1-1,FALSE))</f>
        <v/>
      </c>
    </row>
    <row r="107" spans="1:19" x14ac:dyDescent="0.15">
      <c r="A107" s="3">
        <f t="shared" si="1"/>
        <v>3000104</v>
      </c>
      <c r="B107" s="1" t="str">
        <f>VLOOKUP(A107,主线配置!G:I,3,FALSE)</f>
        <v>群体治疗怪</v>
      </c>
      <c r="C107" s="7"/>
      <c r="D107" s="6" t="str">
        <f>VLOOKUP(B107,怪物属性偏向!F:P,11,FALSE)</f>
        <v>m1005</v>
      </c>
      <c r="E107" s="9">
        <v>76</v>
      </c>
      <c r="F107" s="9">
        <v>75</v>
      </c>
      <c r="G107" s="7" t="s">
        <v>350</v>
      </c>
      <c r="H107" s="9">
        <v>197</v>
      </c>
      <c r="I107" s="9">
        <v>76</v>
      </c>
      <c r="J107" s="9">
        <v>82</v>
      </c>
      <c r="K107" s="9">
        <v>95</v>
      </c>
      <c r="L107" s="9">
        <v>76</v>
      </c>
      <c r="M107" s="9">
        <v>76</v>
      </c>
      <c r="N107" s="8">
        <f>IF(VLOOKUP(VLOOKUP($A107,主线配置!$O:$P,2,FALSE),怪物属性偏向!$E:$O,怪物属性偏向!J$1-1,FALSE)=0,"",VLOOKUP(VLOOKUP($A107,主线配置!$O:$P,2,FALSE),怪物属性偏向!$E:$O,怪物属性偏向!J$1-1,FALSE))</f>
        <v>20000006</v>
      </c>
      <c r="O107" s="8" t="str">
        <f>IF(VLOOKUP(VLOOKUP($A107,主线配置!$O:$P,2,FALSE),怪物属性偏向!$E:$O,怪物属性偏向!K$1-1,FALSE)=0,"",VLOOKUP(VLOOKUP($A107,主线配置!$O:$P,2,FALSE),怪物属性偏向!$E:$O,怪物属性偏向!K$1-1,FALSE))</f>
        <v/>
      </c>
      <c r="P107" s="8" t="str">
        <f>IF(VLOOKUP(VLOOKUP($A107,主线配置!$O:$P,2,FALSE),怪物属性偏向!$E:$O,怪物属性偏向!L$1-1,FALSE)=0,"",VLOOKUP(VLOOKUP($A107,主线配置!$O:$P,2,FALSE),怪物属性偏向!$E:$O,怪物属性偏向!L$1-1,FALSE))</f>
        <v/>
      </c>
      <c r="Q107" s="8" t="str">
        <f>IF(VLOOKUP(VLOOKUP($A107,主线配置!$O:$P,2,FALSE),怪物属性偏向!$E:$O,怪物属性偏向!M$1-1,FALSE)=0,"",VLOOKUP(VLOOKUP($A107,主线配置!$O:$P,2,FALSE),怪物属性偏向!$E:$O,怪物属性偏向!M$1-1,FALSE))</f>
        <v/>
      </c>
      <c r="R107" s="8" t="str">
        <f>IF(VLOOKUP(VLOOKUP($A107,主线配置!$O:$P,2,FALSE),怪物属性偏向!$E:$O,怪物属性偏向!N$1-1,FALSE)=0,"",VLOOKUP(VLOOKUP($A107,主线配置!$O:$P,2,FALSE),怪物属性偏向!$E:$O,怪物属性偏向!N$1-1,FALSE))</f>
        <v/>
      </c>
      <c r="S107" s="8" t="str">
        <f>IF(VLOOKUP(VLOOKUP($A107,主线配置!$O:$P,2,FALSE),怪物属性偏向!$E:$O,怪物属性偏向!O$1-1,FALSE)=0,"",VLOOKUP(VLOOKUP($A107,主线配置!$O:$P,2,FALSE),怪物属性偏向!$E:$O,怪物属性偏向!O$1-1,FALSE))</f>
        <v/>
      </c>
    </row>
    <row r="108" spans="1:19" x14ac:dyDescent="0.15">
      <c r="A108" s="3">
        <f t="shared" si="1"/>
        <v>3000105</v>
      </c>
      <c r="B108" s="1" t="str">
        <f>VLOOKUP(A108,主线配置!G:I,3,FALSE)</f>
        <v>甲虫精</v>
      </c>
      <c r="C108" s="7"/>
      <c r="D108" s="6" t="str">
        <f>VLOOKUP(B108,怪物属性偏向!F:P,11,FALSE)</f>
        <v>m1002</v>
      </c>
      <c r="E108" s="9">
        <v>77</v>
      </c>
      <c r="F108" s="9">
        <v>76</v>
      </c>
      <c r="G108" s="7" t="s">
        <v>351</v>
      </c>
      <c r="H108" s="9">
        <v>198</v>
      </c>
      <c r="I108" s="9">
        <v>77</v>
      </c>
      <c r="J108" s="9">
        <v>83</v>
      </c>
      <c r="K108" s="9">
        <v>96</v>
      </c>
      <c r="L108" s="9">
        <v>77</v>
      </c>
      <c r="M108" s="9">
        <v>77</v>
      </c>
      <c r="N108" s="8">
        <f>IF(VLOOKUP(VLOOKUP($A108,主线配置!$O:$P,2,FALSE),怪物属性偏向!$E:$O,怪物属性偏向!J$1-1,FALSE)=0,"",VLOOKUP(VLOOKUP($A108,主线配置!$O:$P,2,FALSE),怪物属性偏向!$E:$O,怪物属性偏向!J$1-1,FALSE))</f>
        <v>20000004</v>
      </c>
      <c r="O108" s="8" t="str">
        <f>IF(VLOOKUP(VLOOKUP($A108,主线配置!$O:$P,2,FALSE),怪物属性偏向!$E:$O,怪物属性偏向!K$1-1,FALSE)=0,"",VLOOKUP(VLOOKUP($A108,主线配置!$O:$P,2,FALSE),怪物属性偏向!$E:$O,怪物属性偏向!K$1-1,FALSE))</f>
        <v/>
      </c>
      <c r="P108" s="8" t="str">
        <f>IF(VLOOKUP(VLOOKUP($A108,主线配置!$O:$P,2,FALSE),怪物属性偏向!$E:$O,怪物属性偏向!L$1-1,FALSE)=0,"",VLOOKUP(VLOOKUP($A108,主线配置!$O:$P,2,FALSE),怪物属性偏向!$E:$O,怪物属性偏向!L$1-1,FALSE))</f>
        <v/>
      </c>
      <c r="Q108" s="8">
        <f>IF(VLOOKUP(VLOOKUP($A108,主线配置!$O:$P,2,FALSE),怪物属性偏向!$E:$O,怪物属性偏向!M$1-1,FALSE)=0,"",VLOOKUP(VLOOKUP($A108,主线配置!$O:$P,2,FALSE),怪物属性偏向!$E:$O,怪物属性偏向!M$1-1,FALSE))</f>
        <v>200001</v>
      </c>
      <c r="R108" s="8" t="str">
        <f>IF(VLOOKUP(VLOOKUP($A108,主线配置!$O:$P,2,FALSE),怪物属性偏向!$E:$O,怪物属性偏向!N$1-1,FALSE)=0,"",VLOOKUP(VLOOKUP($A108,主线配置!$O:$P,2,FALSE),怪物属性偏向!$E:$O,怪物属性偏向!N$1-1,FALSE))</f>
        <v/>
      </c>
      <c r="S108" s="8" t="str">
        <f>IF(VLOOKUP(VLOOKUP($A108,主线配置!$O:$P,2,FALSE),怪物属性偏向!$E:$O,怪物属性偏向!O$1-1,FALSE)=0,"",VLOOKUP(VLOOKUP($A108,主线配置!$O:$P,2,FALSE),怪物属性偏向!$E:$O,怪物属性偏向!O$1-1,FALSE))</f>
        <v/>
      </c>
    </row>
    <row r="109" spans="1:19" x14ac:dyDescent="0.15">
      <c r="A109" s="3">
        <f t="shared" si="1"/>
        <v>3000106</v>
      </c>
      <c r="B109" s="1" t="str">
        <f>VLOOKUP(A109,主线配置!G:I,3,FALSE)</f>
        <v>群体治疗怪</v>
      </c>
      <c r="C109" s="7"/>
      <c r="D109" s="6" t="str">
        <f>VLOOKUP(B109,怪物属性偏向!F:P,11,FALSE)</f>
        <v>m1005</v>
      </c>
      <c r="E109" s="9">
        <v>78</v>
      </c>
      <c r="F109" s="9">
        <v>77</v>
      </c>
      <c r="G109" s="7" t="s">
        <v>352</v>
      </c>
      <c r="H109" s="9">
        <v>199</v>
      </c>
      <c r="I109" s="9">
        <v>78</v>
      </c>
      <c r="J109" s="9">
        <v>84</v>
      </c>
      <c r="K109" s="9">
        <v>97</v>
      </c>
      <c r="L109" s="9">
        <v>78</v>
      </c>
      <c r="M109" s="9">
        <v>78</v>
      </c>
      <c r="N109" s="8">
        <f>IF(VLOOKUP(VLOOKUP($A109,主线配置!$O:$P,2,FALSE),怪物属性偏向!$E:$O,怪物属性偏向!J$1-1,FALSE)=0,"",VLOOKUP(VLOOKUP($A109,主线配置!$O:$P,2,FALSE),怪物属性偏向!$E:$O,怪物属性偏向!J$1-1,FALSE))</f>
        <v>20000006</v>
      </c>
      <c r="O109" s="8" t="str">
        <f>IF(VLOOKUP(VLOOKUP($A109,主线配置!$O:$P,2,FALSE),怪物属性偏向!$E:$O,怪物属性偏向!K$1-1,FALSE)=0,"",VLOOKUP(VLOOKUP($A109,主线配置!$O:$P,2,FALSE),怪物属性偏向!$E:$O,怪物属性偏向!K$1-1,FALSE))</f>
        <v/>
      </c>
      <c r="P109" s="8" t="str">
        <f>IF(VLOOKUP(VLOOKUP($A109,主线配置!$O:$P,2,FALSE),怪物属性偏向!$E:$O,怪物属性偏向!L$1-1,FALSE)=0,"",VLOOKUP(VLOOKUP($A109,主线配置!$O:$P,2,FALSE),怪物属性偏向!$E:$O,怪物属性偏向!L$1-1,FALSE))</f>
        <v/>
      </c>
      <c r="Q109" s="8" t="str">
        <f>IF(VLOOKUP(VLOOKUP($A109,主线配置!$O:$P,2,FALSE),怪物属性偏向!$E:$O,怪物属性偏向!M$1-1,FALSE)=0,"",VLOOKUP(VLOOKUP($A109,主线配置!$O:$P,2,FALSE),怪物属性偏向!$E:$O,怪物属性偏向!M$1-1,FALSE))</f>
        <v/>
      </c>
      <c r="R109" s="8" t="str">
        <f>IF(VLOOKUP(VLOOKUP($A109,主线配置!$O:$P,2,FALSE),怪物属性偏向!$E:$O,怪物属性偏向!N$1-1,FALSE)=0,"",VLOOKUP(VLOOKUP($A109,主线配置!$O:$P,2,FALSE),怪物属性偏向!$E:$O,怪物属性偏向!N$1-1,FALSE))</f>
        <v/>
      </c>
      <c r="S109" s="8" t="str">
        <f>IF(VLOOKUP(VLOOKUP($A109,主线配置!$O:$P,2,FALSE),怪物属性偏向!$E:$O,怪物属性偏向!O$1-1,FALSE)=0,"",VLOOKUP(VLOOKUP($A109,主线配置!$O:$P,2,FALSE),怪物属性偏向!$E:$O,怪物属性偏向!O$1-1,FALSE))</f>
        <v/>
      </c>
    </row>
    <row r="110" spans="1:19" x14ac:dyDescent="0.15">
      <c r="A110" s="3">
        <f t="shared" si="1"/>
        <v>3000107</v>
      </c>
      <c r="B110" s="1" t="str">
        <f>VLOOKUP(A110,主线配置!G:I,3,FALSE)</f>
        <v>甲虫精</v>
      </c>
      <c r="C110" s="7"/>
      <c r="D110" s="6" t="str">
        <f>VLOOKUP(B110,怪物属性偏向!F:P,11,FALSE)</f>
        <v>m1002</v>
      </c>
      <c r="E110" s="9">
        <v>79</v>
      </c>
      <c r="F110" s="9">
        <v>78</v>
      </c>
      <c r="G110" s="7" t="s">
        <v>353</v>
      </c>
      <c r="H110" s="9">
        <v>200</v>
      </c>
      <c r="I110" s="9">
        <v>79</v>
      </c>
      <c r="J110" s="9">
        <v>85</v>
      </c>
      <c r="K110" s="9">
        <v>98</v>
      </c>
      <c r="L110" s="9">
        <v>79</v>
      </c>
      <c r="M110" s="9">
        <v>79</v>
      </c>
      <c r="N110" s="8">
        <f>IF(VLOOKUP(VLOOKUP($A110,主线配置!$O:$P,2,FALSE),怪物属性偏向!$E:$O,怪物属性偏向!J$1-1,FALSE)=0,"",VLOOKUP(VLOOKUP($A110,主线配置!$O:$P,2,FALSE),怪物属性偏向!$E:$O,怪物属性偏向!J$1-1,FALSE))</f>
        <v>20000004</v>
      </c>
      <c r="O110" s="8" t="str">
        <f>IF(VLOOKUP(VLOOKUP($A110,主线配置!$O:$P,2,FALSE),怪物属性偏向!$E:$O,怪物属性偏向!K$1-1,FALSE)=0,"",VLOOKUP(VLOOKUP($A110,主线配置!$O:$P,2,FALSE),怪物属性偏向!$E:$O,怪物属性偏向!K$1-1,FALSE))</f>
        <v/>
      </c>
      <c r="P110" s="8" t="str">
        <f>IF(VLOOKUP(VLOOKUP($A110,主线配置!$O:$P,2,FALSE),怪物属性偏向!$E:$O,怪物属性偏向!L$1-1,FALSE)=0,"",VLOOKUP(VLOOKUP($A110,主线配置!$O:$P,2,FALSE),怪物属性偏向!$E:$O,怪物属性偏向!L$1-1,FALSE))</f>
        <v/>
      </c>
      <c r="Q110" s="8">
        <f>IF(VLOOKUP(VLOOKUP($A110,主线配置!$O:$P,2,FALSE),怪物属性偏向!$E:$O,怪物属性偏向!M$1-1,FALSE)=0,"",VLOOKUP(VLOOKUP($A110,主线配置!$O:$P,2,FALSE),怪物属性偏向!$E:$O,怪物属性偏向!M$1-1,FALSE))</f>
        <v>200001</v>
      </c>
      <c r="R110" s="8" t="str">
        <f>IF(VLOOKUP(VLOOKUP($A110,主线配置!$O:$P,2,FALSE),怪物属性偏向!$E:$O,怪物属性偏向!N$1-1,FALSE)=0,"",VLOOKUP(VLOOKUP($A110,主线配置!$O:$P,2,FALSE),怪物属性偏向!$E:$O,怪物属性偏向!N$1-1,FALSE))</f>
        <v/>
      </c>
      <c r="S110" s="8" t="str">
        <f>IF(VLOOKUP(VLOOKUP($A110,主线配置!$O:$P,2,FALSE),怪物属性偏向!$E:$O,怪物属性偏向!O$1-1,FALSE)=0,"",VLOOKUP(VLOOKUP($A110,主线配置!$O:$P,2,FALSE),怪物属性偏向!$E:$O,怪物属性偏向!O$1-1,FALSE))</f>
        <v/>
      </c>
    </row>
    <row r="111" spans="1:19" x14ac:dyDescent="0.15">
      <c r="A111" s="3">
        <f t="shared" si="1"/>
        <v>3000108</v>
      </c>
      <c r="B111" s="1" t="str">
        <f>VLOOKUP(A111,主线配置!G:I,3,FALSE)</f>
        <v>群体治疗怪</v>
      </c>
      <c r="C111" s="7"/>
      <c r="D111" s="6" t="str">
        <f>VLOOKUP(B111,怪物属性偏向!F:P,11,FALSE)</f>
        <v>m1005</v>
      </c>
      <c r="E111" s="9">
        <v>80</v>
      </c>
      <c r="F111" s="9">
        <v>79</v>
      </c>
      <c r="G111" s="7" t="s">
        <v>354</v>
      </c>
      <c r="H111" s="9">
        <v>201</v>
      </c>
      <c r="I111" s="9">
        <v>80</v>
      </c>
      <c r="J111" s="9">
        <v>86</v>
      </c>
      <c r="K111" s="9">
        <v>99</v>
      </c>
      <c r="L111" s="9">
        <v>80</v>
      </c>
      <c r="M111" s="9">
        <v>80</v>
      </c>
      <c r="N111" s="8">
        <f>IF(VLOOKUP(VLOOKUP($A111,主线配置!$O:$P,2,FALSE),怪物属性偏向!$E:$O,怪物属性偏向!J$1-1,FALSE)=0,"",VLOOKUP(VLOOKUP($A111,主线配置!$O:$P,2,FALSE),怪物属性偏向!$E:$O,怪物属性偏向!J$1-1,FALSE))</f>
        <v>20000006</v>
      </c>
      <c r="O111" s="8" t="str">
        <f>IF(VLOOKUP(VLOOKUP($A111,主线配置!$O:$P,2,FALSE),怪物属性偏向!$E:$O,怪物属性偏向!K$1-1,FALSE)=0,"",VLOOKUP(VLOOKUP($A111,主线配置!$O:$P,2,FALSE),怪物属性偏向!$E:$O,怪物属性偏向!K$1-1,FALSE))</f>
        <v/>
      </c>
      <c r="P111" s="8" t="str">
        <f>IF(VLOOKUP(VLOOKUP($A111,主线配置!$O:$P,2,FALSE),怪物属性偏向!$E:$O,怪物属性偏向!L$1-1,FALSE)=0,"",VLOOKUP(VLOOKUP($A111,主线配置!$O:$P,2,FALSE),怪物属性偏向!$E:$O,怪物属性偏向!L$1-1,FALSE))</f>
        <v/>
      </c>
      <c r="Q111" s="8" t="str">
        <f>IF(VLOOKUP(VLOOKUP($A111,主线配置!$O:$P,2,FALSE),怪物属性偏向!$E:$O,怪物属性偏向!M$1-1,FALSE)=0,"",VLOOKUP(VLOOKUP($A111,主线配置!$O:$P,2,FALSE),怪物属性偏向!$E:$O,怪物属性偏向!M$1-1,FALSE))</f>
        <v/>
      </c>
      <c r="R111" s="8" t="str">
        <f>IF(VLOOKUP(VLOOKUP($A111,主线配置!$O:$P,2,FALSE),怪物属性偏向!$E:$O,怪物属性偏向!N$1-1,FALSE)=0,"",VLOOKUP(VLOOKUP($A111,主线配置!$O:$P,2,FALSE),怪物属性偏向!$E:$O,怪物属性偏向!N$1-1,FALSE))</f>
        <v/>
      </c>
      <c r="S111" s="8" t="str">
        <f>IF(VLOOKUP(VLOOKUP($A111,主线配置!$O:$P,2,FALSE),怪物属性偏向!$E:$O,怪物属性偏向!O$1-1,FALSE)=0,"",VLOOKUP(VLOOKUP($A111,主线配置!$O:$P,2,FALSE),怪物属性偏向!$E:$O,怪物属性偏向!O$1-1,FALSE))</f>
        <v/>
      </c>
    </row>
    <row r="112" spans="1:19" x14ac:dyDescent="0.15">
      <c r="A112" s="3">
        <f t="shared" si="1"/>
        <v>3000109</v>
      </c>
      <c r="B112" s="1" t="str">
        <f>VLOOKUP(A112,主线配置!G:I,3,FALSE)</f>
        <v>甲虫精</v>
      </c>
      <c r="C112" s="7"/>
      <c r="D112" s="6" t="str">
        <f>VLOOKUP(B112,怪物属性偏向!F:P,11,FALSE)</f>
        <v>m1002</v>
      </c>
      <c r="E112" s="9">
        <v>81</v>
      </c>
      <c r="F112" s="9">
        <v>80</v>
      </c>
      <c r="G112" s="7" t="s">
        <v>355</v>
      </c>
      <c r="H112" s="9">
        <v>202</v>
      </c>
      <c r="I112" s="9">
        <v>81</v>
      </c>
      <c r="J112" s="9">
        <v>87</v>
      </c>
      <c r="K112" s="9">
        <v>100</v>
      </c>
      <c r="L112" s="9">
        <v>81</v>
      </c>
      <c r="M112" s="9">
        <v>81</v>
      </c>
      <c r="N112" s="8">
        <f>IF(VLOOKUP(VLOOKUP($A112,主线配置!$O:$P,2,FALSE),怪物属性偏向!$E:$O,怪物属性偏向!J$1-1,FALSE)=0,"",VLOOKUP(VLOOKUP($A112,主线配置!$O:$P,2,FALSE),怪物属性偏向!$E:$O,怪物属性偏向!J$1-1,FALSE))</f>
        <v>20000004</v>
      </c>
      <c r="O112" s="8" t="str">
        <f>IF(VLOOKUP(VLOOKUP($A112,主线配置!$O:$P,2,FALSE),怪物属性偏向!$E:$O,怪物属性偏向!K$1-1,FALSE)=0,"",VLOOKUP(VLOOKUP($A112,主线配置!$O:$P,2,FALSE),怪物属性偏向!$E:$O,怪物属性偏向!K$1-1,FALSE))</f>
        <v/>
      </c>
      <c r="P112" s="8" t="str">
        <f>IF(VLOOKUP(VLOOKUP($A112,主线配置!$O:$P,2,FALSE),怪物属性偏向!$E:$O,怪物属性偏向!L$1-1,FALSE)=0,"",VLOOKUP(VLOOKUP($A112,主线配置!$O:$P,2,FALSE),怪物属性偏向!$E:$O,怪物属性偏向!L$1-1,FALSE))</f>
        <v/>
      </c>
      <c r="Q112" s="8">
        <f>IF(VLOOKUP(VLOOKUP($A112,主线配置!$O:$P,2,FALSE),怪物属性偏向!$E:$O,怪物属性偏向!M$1-1,FALSE)=0,"",VLOOKUP(VLOOKUP($A112,主线配置!$O:$P,2,FALSE),怪物属性偏向!$E:$O,怪物属性偏向!M$1-1,FALSE))</f>
        <v>200001</v>
      </c>
      <c r="R112" s="8" t="str">
        <f>IF(VLOOKUP(VLOOKUP($A112,主线配置!$O:$P,2,FALSE),怪物属性偏向!$E:$O,怪物属性偏向!N$1-1,FALSE)=0,"",VLOOKUP(VLOOKUP($A112,主线配置!$O:$P,2,FALSE),怪物属性偏向!$E:$O,怪物属性偏向!N$1-1,FALSE))</f>
        <v/>
      </c>
      <c r="S112" s="8" t="str">
        <f>IF(VLOOKUP(VLOOKUP($A112,主线配置!$O:$P,2,FALSE),怪物属性偏向!$E:$O,怪物属性偏向!O$1-1,FALSE)=0,"",VLOOKUP(VLOOKUP($A112,主线配置!$O:$P,2,FALSE),怪物属性偏向!$E:$O,怪物属性偏向!O$1-1,FALSE))</f>
        <v/>
      </c>
    </row>
    <row r="113" spans="1:19" x14ac:dyDescent="0.15">
      <c r="A113" s="3">
        <f t="shared" si="1"/>
        <v>3000110</v>
      </c>
      <c r="B113" s="1" t="str">
        <f>VLOOKUP(A113,主线配置!G:I,3,FALSE)</f>
        <v>群体治疗怪</v>
      </c>
      <c r="C113" s="7"/>
      <c r="D113" s="6" t="str">
        <f>VLOOKUP(B113,怪物属性偏向!F:P,11,FALSE)</f>
        <v>m1005</v>
      </c>
      <c r="E113" s="9">
        <v>82</v>
      </c>
      <c r="F113" s="9">
        <v>81</v>
      </c>
      <c r="G113" s="7" t="s">
        <v>356</v>
      </c>
      <c r="H113" s="9">
        <v>203</v>
      </c>
      <c r="I113" s="9">
        <v>82</v>
      </c>
      <c r="J113" s="9">
        <v>88</v>
      </c>
      <c r="K113" s="9">
        <v>101</v>
      </c>
      <c r="L113" s="9">
        <v>82</v>
      </c>
      <c r="M113" s="9">
        <v>82</v>
      </c>
      <c r="N113" s="8">
        <f>IF(VLOOKUP(VLOOKUP($A113,主线配置!$O:$P,2,FALSE),怪物属性偏向!$E:$O,怪物属性偏向!J$1-1,FALSE)=0,"",VLOOKUP(VLOOKUP($A113,主线配置!$O:$P,2,FALSE),怪物属性偏向!$E:$O,怪物属性偏向!J$1-1,FALSE))</f>
        <v>20000006</v>
      </c>
      <c r="O113" s="8" t="str">
        <f>IF(VLOOKUP(VLOOKUP($A113,主线配置!$O:$P,2,FALSE),怪物属性偏向!$E:$O,怪物属性偏向!K$1-1,FALSE)=0,"",VLOOKUP(VLOOKUP($A113,主线配置!$O:$P,2,FALSE),怪物属性偏向!$E:$O,怪物属性偏向!K$1-1,FALSE))</f>
        <v/>
      </c>
      <c r="P113" s="8" t="str">
        <f>IF(VLOOKUP(VLOOKUP($A113,主线配置!$O:$P,2,FALSE),怪物属性偏向!$E:$O,怪物属性偏向!L$1-1,FALSE)=0,"",VLOOKUP(VLOOKUP($A113,主线配置!$O:$P,2,FALSE),怪物属性偏向!$E:$O,怪物属性偏向!L$1-1,FALSE))</f>
        <v/>
      </c>
      <c r="Q113" s="8" t="str">
        <f>IF(VLOOKUP(VLOOKUP($A113,主线配置!$O:$P,2,FALSE),怪物属性偏向!$E:$O,怪物属性偏向!M$1-1,FALSE)=0,"",VLOOKUP(VLOOKUP($A113,主线配置!$O:$P,2,FALSE),怪物属性偏向!$E:$O,怪物属性偏向!M$1-1,FALSE))</f>
        <v/>
      </c>
      <c r="R113" s="8" t="str">
        <f>IF(VLOOKUP(VLOOKUP($A113,主线配置!$O:$P,2,FALSE),怪物属性偏向!$E:$O,怪物属性偏向!N$1-1,FALSE)=0,"",VLOOKUP(VLOOKUP($A113,主线配置!$O:$P,2,FALSE),怪物属性偏向!$E:$O,怪物属性偏向!N$1-1,FALSE))</f>
        <v/>
      </c>
      <c r="S113" s="8" t="str">
        <f>IF(VLOOKUP(VLOOKUP($A113,主线配置!$O:$P,2,FALSE),怪物属性偏向!$E:$O,怪物属性偏向!O$1-1,FALSE)=0,"",VLOOKUP(VLOOKUP($A113,主线配置!$O:$P,2,FALSE),怪物属性偏向!$E:$O,怪物属性偏向!O$1-1,FALSE))</f>
        <v/>
      </c>
    </row>
    <row r="114" spans="1:19" x14ac:dyDescent="0.15">
      <c r="A114" s="3">
        <f t="shared" si="1"/>
        <v>3000111</v>
      </c>
      <c r="B114" s="1" t="str">
        <f>VLOOKUP(A114,主线配置!G:I,3,FALSE)</f>
        <v>甲虫精</v>
      </c>
      <c r="C114" s="7"/>
      <c r="D114" s="6" t="str">
        <f>VLOOKUP(B114,怪物属性偏向!F:P,11,FALSE)</f>
        <v>m1002</v>
      </c>
      <c r="E114" s="9">
        <v>83</v>
      </c>
      <c r="F114" s="9">
        <v>82</v>
      </c>
      <c r="G114" s="7" t="s">
        <v>357</v>
      </c>
      <c r="H114" s="9">
        <v>204</v>
      </c>
      <c r="I114" s="9">
        <v>83</v>
      </c>
      <c r="J114" s="9">
        <v>89</v>
      </c>
      <c r="K114" s="9">
        <v>102</v>
      </c>
      <c r="L114" s="9">
        <v>83</v>
      </c>
      <c r="M114" s="9">
        <v>83</v>
      </c>
      <c r="N114" s="8">
        <f>IF(VLOOKUP(VLOOKUP($A114,主线配置!$O:$P,2,FALSE),怪物属性偏向!$E:$O,怪物属性偏向!J$1-1,FALSE)=0,"",VLOOKUP(VLOOKUP($A114,主线配置!$O:$P,2,FALSE),怪物属性偏向!$E:$O,怪物属性偏向!J$1-1,FALSE))</f>
        <v>20000004</v>
      </c>
      <c r="O114" s="8" t="str">
        <f>IF(VLOOKUP(VLOOKUP($A114,主线配置!$O:$P,2,FALSE),怪物属性偏向!$E:$O,怪物属性偏向!K$1-1,FALSE)=0,"",VLOOKUP(VLOOKUP($A114,主线配置!$O:$P,2,FALSE),怪物属性偏向!$E:$O,怪物属性偏向!K$1-1,FALSE))</f>
        <v/>
      </c>
      <c r="P114" s="8" t="str">
        <f>IF(VLOOKUP(VLOOKUP($A114,主线配置!$O:$P,2,FALSE),怪物属性偏向!$E:$O,怪物属性偏向!L$1-1,FALSE)=0,"",VLOOKUP(VLOOKUP($A114,主线配置!$O:$P,2,FALSE),怪物属性偏向!$E:$O,怪物属性偏向!L$1-1,FALSE))</f>
        <v/>
      </c>
      <c r="Q114" s="8">
        <f>IF(VLOOKUP(VLOOKUP($A114,主线配置!$O:$P,2,FALSE),怪物属性偏向!$E:$O,怪物属性偏向!M$1-1,FALSE)=0,"",VLOOKUP(VLOOKUP($A114,主线配置!$O:$P,2,FALSE),怪物属性偏向!$E:$O,怪物属性偏向!M$1-1,FALSE))</f>
        <v>200001</v>
      </c>
      <c r="R114" s="8" t="str">
        <f>IF(VLOOKUP(VLOOKUP($A114,主线配置!$O:$P,2,FALSE),怪物属性偏向!$E:$O,怪物属性偏向!N$1-1,FALSE)=0,"",VLOOKUP(VLOOKUP($A114,主线配置!$O:$P,2,FALSE),怪物属性偏向!$E:$O,怪物属性偏向!N$1-1,FALSE))</f>
        <v/>
      </c>
      <c r="S114" s="8" t="str">
        <f>IF(VLOOKUP(VLOOKUP($A114,主线配置!$O:$P,2,FALSE),怪物属性偏向!$E:$O,怪物属性偏向!O$1-1,FALSE)=0,"",VLOOKUP(VLOOKUP($A114,主线配置!$O:$P,2,FALSE),怪物属性偏向!$E:$O,怪物属性偏向!O$1-1,FALSE))</f>
        <v/>
      </c>
    </row>
    <row r="115" spans="1:19" x14ac:dyDescent="0.15">
      <c r="A115" s="3">
        <f t="shared" si="1"/>
        <v>3000112</v>
      </c>
      <c r="B115" s="1" t="str">
        <f>VLOOKUP(A115,主线配置!G:I,3,FALSE)</f>
        <v>群体治疗怪</v>
      </c>
      <c r="C115" s="7"/>
      <c r="D115" s="6" t="str">
        <f>VLOOKUP(B115,怪物属性偏向!F:P,11,FALSE)</f>
        <v>m1005</v>
      </c>
      <c r="E115" s="9">
        <v>84</v>
      </c>
      <c r="F115" s="9">
        <v>83</v>
      </c>
      <c r="G115" s="7" t="s">
        <v>358</v>
      </c>
      <c r="H115" s="9">
        <v>205</v>
      </c>
      <c r="I115" s="9">
        <v>84</v>
      </c>
      <c r="J115" s="9">
        <v>90</v>
      </c>
      <c r="K115" s="9">
        <v>103</v>
      </c>
      <c r="L115" s="9">
        <v>84</v>
      </c>
      <c r="M115" s="9">
        <v>84</v>
      </c>
      <c r="N115" s="8">
        <f>IF(VLOOKUP(VLOOKUP($A115,主线配置!$O:$P,2,FALSE),怪物属性偏向!$E:$O,怪物属性偏向!J$1-1,FALSE)=0,"",VLOOKUP(VLOOKUP($A115,主线配置!$O:$P,2,FALSE),怪物属性偏向!$E:$O,怪物属性偏向!J$1-1,FALSE))</f>
        <v>20000006</v>
      </c>
      <c r="O115" s="8" t="str">
        <f>IF(VLOOKUP(VLOOKUP($A115,主线配置!$O:$P,2,FALSE),怪物属性偏向!$E:$O,怪物属性偏向!K$1-1,FALSE)=0,"",VLOOKUP(VLOOKUP($A115,主线配置!$O:$P,2,FALSE),怪物属性偏向!$E:$O,怪物属性偏向!K$1-1,FALSE))</f>
        <v/>
      </c>
      <c r="P115" s="8" t="str">
        <f>IF(VLOOKUP(VLOOKUP($A115,主线配置!$O:$P,2,FALSE),怪物属性偏向!$E:$O,怪物属性偏向!L$1-1,FALSE)=0,"",VLOOKUP(VLOOKUP($A115,主线配置!$O:$P,2,FALSE),怪物属性偏向!$E:$O,怪物属性偏向!L$1-1,FALSE))</f>
        <v/>
      </c>
      <c r="Q115" s="8" t="str">
        <f>IF(VLOOKUP(VLOOKUP($A115,主线配置!$O:$P,2,FALSE),怪物属性偏向!$E:$O,怪物属性偏向!M$1-1,FALSE)=0,"",VLOOKUP(VLOOKUP($A115,主线配置!$O:$P,2,FALSE),怪物属性偏向!$E:$O,怪物属性偏向!M$1-1,FALSE))</f>
        <v/>
      </c>
      <c r="R115" s="8" t="str">
        <f>IF(VLOOKUP(VLOOKUP($A115,主线配置!$O:$P,2,FALSE),怪物属性偏向!$E:$O,怪物属性偏向!N$1-1,FALSE)=0,"",VLOOKUP(VLOOKUP($A115,主线配置!$O:$P,2,FALSE),怪物属性偏向!$E:$O,怪物属性偏向!N$1-1,FALSE))</f>
        <v/>
      </c>
      <c r="S115" s="8" t="str">
        <f>IF(VLOOKUP(VLOOKUP($A115,主线配置!$O:$P,2,FALSE),怪物属性偏向!$E:$O,怪物属性偏向!O$1-1,FALSE)=0,"",VLOOKUP(VLOOKUP($A115,主线配置!$O:$P,2,FALSE),怪物属性偏向!$E:$O,怪物属性偏向!O$1-1,FALSE))</f>
        <v/>
      </c>
    </row>
    <row r="116" spans="1:19" x14ac:dyDescent="0.15">
      <c r="A116" s="3">
        <f t="shared" si="1"/>
        <v>3000113</v>
      </c>
      <c r="B116" s="1" t="str">
        <f>VLOOKUP(A116,主线配置!G:I,3,FALSE)</f>
        <v>甲虫精</v>
      </c>
      <c r="C116" s="7"/>
      <c r="D116" s="6" t="str">
        <f>VLOOKUP(B116,怪物属性偏向!F:P,11,FALSE)</f>
        <v>m1002</v>
      </c>
      <c r="E116" s="9">
        <v>85</v>
      </c>
      <c r="F116" s="9">
        <v>84</v>
      </c>
      <c r="G116" s="7" t="s">
        <v>359</v>
      </c>
      <c r="H116" s="9">
        <v>206</v>
      </c>
      <c r="I116" s="9">
        <v>85</v>
      </c>
      <c r="J116" s="9">
        <v>91</v>
      </c>
      <c r="K116" s="9">
        <v>104</v>
      </c>
      <c r="L116" s="9">
        <v>85</v>
      </c>
      <c r="M116" s="9">
        <v>85</v>
      </c>
      <c r="N116" s="8">
        <f>IF(VLOOKUP(VLOOKUP($A116,主线配置!$O:$P,2,FALSE),怪物属性偏向!$E:$O,怪物属性偏向!J$1-1,FALSE)=0,"",VLOOKUP(VLOOKUP($A116,主线配置!$O:$P,2,FALSE),怪物属性偏向!$E:$O,怪物属性偏向!J$1-1,FALSE))</f>
        <v>20000004</v>
      </c>
      <c r="O116" s="8" t="str">
        <f>IF(VLOOKUP(VLOOKUP($A116,主线配置!$O:$P,2,FALSE),怪物属性偏向!$E:$O,怪物属性偏向!K$1-1,FALSE)=0,"",VLOOKUP(VLOOKUP($A116,主线配置!$O:$P,2,FALSE),怪物属性偏向!$E:$O,怪物属性偏向!K$1-1,FALSE))</f>
        <v/>
      </c>
      <c r="P116" s="8" t="str">
        <f>IF(VLOOKUP(VLOOKUP($A116,主线配置!$O:$P,2,FALSE),怪物属性偏向!$E:$O,怪物属性偏向!L$1-1,FALSE)=0,"",VLOOKUP(VLOOKUP($A116,主线配置!$O:$P,2,FALSE),怪物属性偏向!$E:$O,怪物属性偏向!L$1-1,FALSE))</f>
        <v/>
      </c>
      <c r="Q116" s="8">
        <f>IF(VLOOKUP(VLOOKUP($A116,主线配置!$O:$P,2,FALSE),怪物属性偏向!$E:$O,怪物属性偏向!M$1-1,FALSE)=0,"",VLOOKUP(VLOOKUP($A116,主线配置!$O:$P,2,FALSE),怪物属性偏向!$E:$O,怪物属性偏向!M$1-1,FALSE))</f>
        <v>200001</v>
      </c>
      <c r="R116" s="8" t="str">
        <f>IF(VLOOKUP(VLOOKUP($A116,主线配置!$O:$P,2,FALSE),怪物属性偏向!$E:$O,怪物属性偏向!N$1-1,FALSE)=0,"",VLOOKUP(VLOOKUP($A116,主线配置!$O:$P,2,FALSE),怪物属性偏向!$E:$O,怪物属性偏向!N$1-1,FALSE))</f>
        <v/>
      </c>
      <c r="S116" s="8" t="str">
        <f>IF(VLOOKUP(VLOOKUP($A116,主线配置!$O:$P,2,FALSE),怪物属性偏向!$E:$O,怪物属性偏向!O$1-1,FALSE)=0,"",VLOOKUP(VLOOKUP($A116,主线配置!$O:$P,2,FALSE),怪物属性偏向!$E:$O,怪物属性偏向!O$1-1,FALSE))</f>
        <v/>
      </c>
    </row>
    <row r="117" spans="1:19" x14ac:dyDescent="0.15">
      <c r="A117" s="3">
        <f t="shared" si="1"/>
        <v>3000114</v>
      </c>
      <c r="B117" s="1" t="str">
        <f>VLOOKUP(A117,主线配置!G:I,3,FALSE)</f>
        <v>群体治疗怪</v>
      </c>
      <c r="C117" s="7"/>
      <c r="D117" s="6" t="str">
        <f>VLOOKUP(B117,怪物属性偏向!F:P,11,FALSE)</f>
        <v>m1005</v>
      </c>
      <c r="E117" s="9">
        <v>86</v>
      </c>
      <c r="F117" s="9">
        <v>85</v>
      </c>
      <c r="G117" s="7" t="s">
        <v>360</v>
      </c>
      <c r="H117" s="9">
        <v>207</v>
      </c>
      <c r="I117" s="9">
        <v>86</v>
      </c>
      <c r="J117" s="9">
        <v>92</v>
      </c>
      <c r="K117" s="9">
        <v>105</v>
      </c>
      <c r="L117" s="9">
        <v>86</v>
      </c>
      <c r="M117" s="9">
        <v>86</v>
      </c>
      <c r="N117" s="8">
        <f>IF(VLOOKUP(VLOOKUP($A117,主线配置!$O:$P,2,FALSE),怪物属性偏向!$E:$O,怪物属性偏向!J$1-1,FALSE)=0,"",VLOOKUP(VLOOKUP($A117,主线配置!$O:$P,2,FALSE),怪物属性偏向!$E:$O,怪物属性偏向!J$1-1,FALSE))</f>
        <v>20000006</v>
      </c>
      <c r="O117" s="8" t="str">
        <f>IF(VLOOKUP(VLOOKUP($A117,主线配置!$O:$P,2,FALSE),怪物属性偏向!$E:$O,怪物属性偏向!K$1-1,FALSE)=0,"",VLOOKUP(VLOOKUP($A117,主线配置!$O:$P,2,FALSE),怪物属性偏向!$E:$O,怪物属性偏向!K$1-1,FALSE))</f>
        <v/>
      </c>
      <c r="P117" s="8" t="str">
        <f>IF(VLOOKUP(VLOOKUP($A117,主线配置!$O:$P,2,FALSE),怪物属性偏向!$E:$O,怪物属性偏向!L$1-1,FALSE)=0,"",VLOOKUP(VLOOKUP($A117,主线配置!$O:$P,2,FALSE),怪物属性偏向!$E:$O,怪物属性偏向!L$1-1,FALSE))</f>
        <v/>
      </c>
      <c r="Q117" s="8" t="str">
        <f>IF(VLOOKUP(VLOOKUP($A117,主线配置!$O:$P,2,FALSE),怪物属性偏向!$E:$O,怪物属性偏向!M$1-1,FALSE)=0,"",VLOOKUP(VLOOKUP($A117,主线配置!$O:$P,2,FALSE),怪物属性偏向!$E:$O,怪物属性偏向!M$1-1,FALSE))</f>
        <v/>
      </c>
      <c r="R117" s="8" t="str">
        <f>IF(VLOOKUP(VLOOKUP($A117,主线配置!$O:$P,2,FALSE),怪物属性偏向!$E:$O,怪物属性偏向!N$1-1,FALSE)=0,"",VLOOKUP(VLOOKUP($A117,主线配置!$O:$P,2,FALSE),怪物属性偏向!$E:$O,怪物属性偏向!N$1-1,FALSE))</f>
        <v/>
      </c>
      <c r="S117" s="8" t="str">
        <f>IF(VLOOKUP(VLOOKUP($A117,主线配置!$O:$P,2,FALSE),怪物属性偏向!$E:$O,怪物属性偏向!O$1-1,FALSE)=0,"",VLOOKUP(VLOOKUP($A117,主线配置!$O:$P,2,FALSE),怪物属性偏向!$E:$O,怪物属性偏向!O$1-1,FALSE))</f>
        <v/>
      </c>
    </row>
    <row r="118" spans="1:19" x14ac:dyDescent="0.15">
      <c r="A118" s="3">
        <f t="shared" si="1"/>
        <v>3000115</v>
      </c>
      <c r="B118" s="1" t="str">
        <f>VLOOKUP(A118,主线配置!G:I,3,FALSE)</f>
        <v>甲虫精</v>
      </c>
      <c r="C118" s="7"/>
      <c r="D118" s="6" t="str">
        <f>VLOOKUP(B118,怪物属性偏向!F:P,11,FALSE)</f>
        <v>m1002</v>
      </c>
      <c r="E118" s="9">
        <v>87</v>
      </c>
      <c r="F118" s="9">
        <v>86</v>
      </c>
      <c r="G118" s="7" t="s">
        <v>361</v>
      </c>
      <c r="H118" s="9">
        <v>208</v>
      </c>
      <c r="I118" s="9">
        <v>87</v>
      </c>
      <c r="J118" s="9">
        <v>93</v>
      </c>
      <c r="K118" s="9">
        <v>106</v>
      </c>
      <c r="L118" s="9">
        <v>87</v>
      </c>
      <c r="M118" s="9">
        <v>87</v>
      </c>
      <c r="N118" s="8">
        <f>IF(VLOOKUP(VLOOKUP($A118,主线配置!$O:$P,2,FALSE),怪物属性偏向!$E:$O,怪物属性偏向!J$1-1,FALSE)=0,"",VLOOKUP(VLOOKUP($A118,主线配置!$O:$P,2,FALSE),怪物属性偏向!$E:$O,怪物属性偏向!J$1-1,FALSE))</f>
        <v>20000004</v>
      </c>
      <c r="O118" s="8" t="str">
        <f>IF(VLOOKUP(VLOOKUP($A118,主线配置!$O:$P,2,FALSE),怪物属性偏向!$E:$O,怪物属性偏向!K$1-1,FALSE)=0,"",VLOOKUP(VLOOKUP($A118,主线配置!$O:$P,2,FALSE),怪物属性偏向!$E:$O,怪物属性偏向!K$1-1,FALSE))</f>
        <v/>
      </c>
      <c r="P118" s="8" t="str">
        <f>IF(VLOOKUP(VLOOKUP($A118,主线配置!$O:$P,2,FALSE),怪物属性偏向!$E:$O,怪物属性偏向!L$1-1,FALSE)=0,"",VLOOKUP(VLOOKUP($A118,主线配置!$O:$P,2,FALSE),怪物属性偏向!$E:$O,怪物属性偏向!L$1-1,FALSE))</f>
        <v/>
      </c>
      <c r="Q118" s="8">
        <f>IF(VLOOKUP(VLOOKUP($A118,主线配置!$O:$P,2,FALSE),怪物属性偏向!$E:$O,怪物属性偏向!M$1-1,FALSE)=0,"",VLOOKUP(VLOOKUP($A118,主线配置!$O:$P,2,FALSE),怪物属性偏向!$E:$O,怪物属性偏向!M$1-1,FALSE))</f>
        <v>200001</v>
      </c>
      <c r="R118" s="8" t="str">
        <f>IF(VLOOKUP(VLOOKUP($A118,主线配置!$O:$P,2,FALSE),怪物属性偏向!$E:$O,怪物属性偏向!N$1-1,FALSE)=0,"",VLOOKUP(VLOOKUP($A118,主线配置!$O:$P,2,FALSE),怪物属性偏向!$E:$O,怪物属性偏向!N$1-1,FALSE))</f>
        <v/>
      </c>
      <c r="S118" s="8" t="str">
        <f>IF(VLOOKUP(VLOOKUP($A118,主线配置!$O:$P,2,FALSE),怪物属性偏向!$E:$O,怪物属性偏向!O$1-1,FALSE)=0,"",VLOOKUP(VLOOKUP($A118,主线配置!$O:$P,2,FALSE),怪物属性偏向!$E:$O,怪物属性偏向!O$1-1,FALSE))</f>
        <v/>
      </c>
    </row>
    <row r="119" spans="1:19" x14ac:dyDescent="0.15">
      <c r="A119" s="3">
        <f t="shared" si="1"/>
        <v>3000116</v>
      </c>
      <c r="B119" s="1" t="str">
        <f>VLOOKUP(A119,主线配置!G:I,3,FALSE)</f>
        <v>群体治疗怪</v>
      </c>
      <c r="C119" s="7"/>
      <c r="D119" s="6" t="str">
        <f>VLOOKUP(B119,怪物属性偏向!F:P,11,FALSE)</f>
        <v>m1005</v>
      </c>
      <c r="E119" s="9">
        <v>88</v>
      </c>
      <c r="F119" s="9">
        <v>87</v>
      </c>
      <c r="G119" s="7" t="s">
        <v>362</v>
      </c>
      <c r="H119" s="9">
        <v>209</v>
      </c>
      <c r="I119" s="9">
        <v>88</v>
      </c>
      <c r="J119" s="9">
        <v>94</v>
      </c>
      <c r="K119" s="9">
        <v>107</v>
      </c>
      <c r="L119" s="9">
        <v>88</v>
      </c>
      <c r="M119" s="9">
        <v>88</v>
      </c>
      <c r="N119" s="8">
        <f>IF(VLOOKUP(VLOOKUP($A119,主线配置!$O:$P,2,FALSE),怪物属性偏向!$E:$O,怪物属性偏向!J$1-1,FALSE)=0,"",VLOOKUP(VLOOKUP($A119,主线配置!$O:$P,2,FALSE),怪物属性偏向!$E:$O,怪物属性偏向!J$1-1,FALSE))</f>
        <v>20000006</v>
      </c>
      <c r="O119" s="8" t="str">
        <f>IF(VLOOKUP(VLOOKUP($A119,主线配置!$O:$P,2,FALSE),怪物属性偏向!$E:$O,怪物属性偏向!K$1-1,FALSE)=0,"",VLOOKUP(VLOOKUP($A119,主线配置!$O:$P,2,FALSE),怪物属性偏向!$E:$O,怪物属性偏向!K$1-1,FALSE))</f>
        <v/>
      </c>
      <c r="P119" s="8" t="str">
        <f>IF(VLOOKUP(VLOOKUP($A119,主线配置!$O:$P,2,FALSE),怪物属性偏向!$E:$O,怪物属性偏向!L$1-1,FALSE)=0,"",VLOOKUP(VLOOKUP($A119,主线配置!$O:$P,2,FALSE),怪物属性偏向!$E:$O,怪物属性偏向!L$1-1,FALSE))</f>
        <v/>
      </c>
      <c r="Q119" s="8" t="str">
        <f>IF(VLOOKUP(VLOOKUP($A119,主线配置!$O:$P,2,FALSE),怪物属性偏向!$E:$O,怪物属性偏向!M$1-1,FALSE)=0,"",VLOOKUP(VLOOKUP($A119,主线配置!$O:$P,2,FALSE),怪物属性偏向!$E:$O,怪物属性偏向!M$1-1,FALSE))</f>
        <v/>
      </c>
      <c r="R119" s="8" t="str">
        <f>IF(VLOOKUP(VLOOKUP($A119,主线配置!$O:$P,2,FALSE),怪物属性偏向!$E:$O,怪物属性偏向!N$1-1,FALSE)=0,"",VLOOKUP(VLOOKUP($A119,主线配置!$O:$P,2,FALSE),怪物属性偏向!$E:$O,怪物属性偏向!N$1-1,FALSE))</f>
        <v/>
      </c>
      <c r="S119" s="8" t="str">
        <f>IF(VLOOKUP(VLOOKUP($A119,主线配置!$O:$P,2,FALSE),怪物属性偏向!$E:$O,怪物属性偏向!O$1-1,FALSE)=0,"",VLOOKUP(VLOOKUP($A119,主线配置!$O:$P,2,FALSE),怪物属性偏向!$E:$O,怪物属性偏向!O$1-1,FALSE))</f>
        <v/>
      </c>
    </row>
    <row r="120" spans="1:19" x14ac:dyDescent="0.15">
      <c r="A120" s="3">
        <f t="shared" si="1"/>
        <v>3000117</v>
      </c>
      <c r="B120" s="1" t="str">
        <f>VLOOKUP(A120,主线配置!G:I,3,FALSE)</f>
        <v>甲虫精</v>
      </c>
      <c r="C120" s="7"/>
      <c r="D120" s="6" t="str">
        <f>VLOOKUP(B120,怪物属性偏向!F:P,11,FALSE)</f>
        <v>m1002</v>
      </c>
      <c r="E120" s="9">
        <v>89</v>
      </c>
      <c r="F120" s="9">
        <v>88</v>
      </c>
      <c r="G120" s="7" t="s">
        <v>363</v>
      </c>
      <c r="H120" s="9">
        <v>210</v>
      </c>
      <c r="I120" s="9">
        <v>89</v>
      </c>
      <c r="J120" s="9">
        <v>95</v>
      </c>
      <c r="K120" s="9">
        <v>108</v>
      </c>
      <c r="L120" s="9">
        <v>89</v>
      </c>
      <c r="M120" s="9">
        <v>89</v>
      </c>
      <c r="N120" s="8">
        <f>IF(VLOOKUP(VLOOKUP($A120,主线配置!$O:$P,2,FALSE),怪物属性偏向!$E:$O,怪物属性偏向!J$1-1,FALSE)=0,"",VLOOKUP(VLOOKUP($A120,主线配置!$O:$P,2,FALSE),怪物属性偏向!$E:$O,怪物属性偏向!J$1-1,FALSE))</f>
        <v>20000004</v>
      </c>
      <c r="O120" s="8" t="str">
        <f>IF(VLOOKUP(VLOOKUP($A120,主线配置!$O:$P,2,FALSE),怪物属性偏向!$E:$O,怪物属性偏向!K$1-1,FALSE)=0,"",VLOOKUP(VLOOKUP($A120,主线配置!$O:$P,2,FALSE),怪物属性偏向!$E:$O,怪物属性偏向!K$1-1,FALSE))</f>
        <v/>
      </c>
      <c r="P120" s="8" t="str">
        <f>IF(VLOOKUP(VLOOKUP($A120,主线配置!$O:$P,2,FALSE),怪物属性偏向!$E:$O,怪物属性偏向!L$1-1,FALSE)=0,"",VLOOKUP(VLOOKUP($A120,主线配置!$O:$P,2,FALSE),怪物属性偏向!$E:$O,怪物属性偏向!L$1-1,FALSE))</f>
        <v/>
      </c>
      <c r="Q120" s="8">
        <f>IF(VLOOKUP(VLOOKUP($A120,主线配置!$O:$P,2,FALSE),怪物属性偏向!$E:$O,怪物属性偏向!M$1-1,FALSE)=0,"",VLOOKUP(VLOOKUP($A120,主线配置!$O:$P,2,FALSE),怪物属性偏向!$E:$O,怪物属性偏向!M$1-1,FALSE))</f>
        <v>200001</v>
      </c>
      <c r="R120" s="8" t="str">
        <f>IF(VLOOKUP(VLOOKUP($A120,主线配置!$O:$P,2,FALSE),怪物属性偏向!$E:$O,怪物属性偏向!N$1-1,FALSE)=0,"",VLOOKUP(VLOOKUP($A120,主线配置!$O:$P,2,FALSE),怪物属性偏向!$E:$O,怪物属性偏向!N$1-1,FALSE))</f>
        <v/>
      </c>
      <c r="S120" s="8" t="str">
        <f>IF(VLOOKUP(VLOOKUP($A120,主线配置!$O:$P,2,FALSE),怪物属性偏向!$E:$O,怪物属性偏向!O$1-1,FALSE)=0,"",VLOOKUP(VLOOKUP($A120,主线配置!$O:$P,2,FALSE),怪物属性偏向!$E:$O,怪物属性偏向!O$1-1,FALSE))</f>
        <v/>
      </c>
    </row>
    <row r="121" spans="1:19" x14ac:dyDescent="0.15">
      <c r="A121" s="3">
        <f t="shared" si="1"/>
        <v>3000118</v>
      </c>
      <c r="B121" s="1" t="str">
        <f>VLOOKUP(A121,主线配置!G:I,3,FALSE)</f>
        <v>群体治疗怪</v>
      </c>
      <c r="C121" s="7"/>
      <c r="D121" s="6" t="str">
        <f>VLOOKUP(B121,怪物属性偏向!F:P,11,FALSE)</f>
        <v>m1005</v>
      </c>
      <c r="E121" s="9">
        <v>90</v>
      </c>
      <c r="F121" s="9">
        <v>89</v>
      </c>
      <c r="G121" s="7" t="s">
        <v>364</v>
      </c>
      <c r="H121" s="9">
        <v>211</v>
      </c>
      <c r="I121" s="9">
        <v>90</v>
      </c>
      <c r="J121" s="9">
        <v>96</v>
      </c>
      <c r="K121" s="9">
        <v>109</v>
      </c>
      <c r="L121" s="9">
        <v>90</v>
      </c>
      <c r="M121" s="9">
        <v>90</v>
      </c>
      <c r="N121" s="8">
        <f>IF(VLOOKUP(VLOOKUP($A121,主线配置!$O:$P,2,FALSE),怪物属性偏向!$E:$O,怪物属性偏向!J$1-1,FALSE)=0,"",VLOOKUP(VLOOKUP($A121,主线配置!$O:$P,2,FALSE),怪物属性偏向!$E:$O,怪物属性偏向!J$1-1,FALSE))</f>
        <v>20000006</v>
      </c>
      <c r="O121" s="8" t="str">
        <f>IF(VLOOKUP(VLOOKUP($A121,主线配置!$O:$P,2,FALSE),怪物属性偏向!$E:$O,怪物属性偏向!K$1-1,FALSE)=0,"",VLOOKUP(VLOOKUP($A121,主线配置!$O:$P,2,FALSE),怪物属性偏向!$E:$O,怪物属性偏向!K$1-1,FALSE))</f>
        <v/>
      </c>
      <c r="P121" s="8" t="str">
        <f>IF(VLOOKUP(VLOOKUP($A121,主线配置!$O:$P,2,FALSE),怪物属性偏向!$E:$O,怪物属性偏向!L$1-1,FALSE)=0,"",VLOOKUP(VLOOKUP($A121,主线配置!$O:$P,2,FALSE),怪物属性偏向!$E:$O,怪物属性偏向!L$1-1,FALSE))</f>
        <v/>
      </c>
      <c r="Q121" s="8" t="str">
        <f>IF(VLOOKUP(VLOOKUP($A121,主线配置!$O:$P,2,FALSE),怪物属性偏向!$E:$O,怪物属性偏向!M$1-1,FALSE)=0,"",VLOOKUP(VLOOKUP($A121,主线配置!$O:$P,2,FALSE),怪物属性偏向!$E:$O,怪物属性偏向!M$1-1,FALSE))</f>
        <v/>
      </c>
      <c r="R121" s="8" t="str">
        <f>IF(VLOOKUP(VLOOKUP($A121,主线配置!$O:$P,2,FALSE),怪物属性偏向!$E:$O,怪物属性偏向!N$1-1,FALSE)=0,"",VLOOKUP(VLOOKUP($A121,主线配置!$O:$P,2,FALSE),怪物属性偏向!$E:$O,怪物属性偏向!N$1-1,FALSE))</f>
        <v/>
      </c>
      <c r="S121" s="8" t="str">
        <f>IF(VLOOKUP(VLOOKUP($A121,主线配置!$O:$P,2,FALSE),怪物属性偏向!$E:$O,怪物属性偏向!O$1-1,FALSE)=0,"",VLOOKUP(VLOOKUP($A121,主线配置!$O:$P,2,FALSE),怪物属性偏向!$E:$O,怪物属性偏向!O$1-1,FALSE))</f>
        <v/>
      </c>
    </row>
    <row r="122" spans="1:19" x14ac:dyDescent="0.15">
      <c r="A122" s="3">
        <f t="shared" si="1"/>
        <v>3000119</v>
      </c>
      <c r="B122" s="1" t="str">
        <f>VLOOKUP(A122,主线配置!G:I,3,FALSE)</f>
        <v>甲虫精</v>
      </c>
      <c r="C122" s="7"/>
      <c r="D122" s="6" t="str">
        <f>VLOOKUP(B122,怪物属性偏向!F:P,11,FALSE)</f>
        <v>m1002</v>
      </c>
      <c r="E122" s="9">
        <v>91</v>
      </c>
      <c r="F122" s="9">
        <v>90</v>
      </c>
      <c r="G122" s="7" t="s">
        <v>365</v>
      </c>
      <c r="H122" s="9">
        <v>212</v>
      </c>
      <c r="I122" s="9">
        <v>91</v>
      </c>
      <c r="J122" s="9">
        <v>97</v>
      </c>
      <c r="K122" s="9">
        <v>110</v>
      </c>
      <c r="L122" s="9">
        <v>91</v>
      </c>
      <c r="M122" s="9">
        <v>91</v>
      </c>
      <c r="N122" s="8">
        <f>IF(VLOOKUP(VLOOKUP($A122,主线配置!$O:$P,2,FALSE),怪物属性偏向!$E:$O,怪物属性偏向!J$1-1,FALSE)=0,"",VLOOKUP(VLOOKUP($A122,主线配置!$O:$P,2,FALSE),怪物属性偏向!$E:$O,怪物属性偏向!J$1-1,FALSE))</f>
        <v>20000004</v>
      </c>
      <c r="O122" s="8" t="str">
        <f>IF(VLOOKUP(VLOOKUP($A122,主线配置!$O:$P,2,FALSE),怪物属性偏向!$E:$O,怪物属性偏向!K$1-1,FALSE)=0,"",VLOOKUP(VLOOKUP($A122,主线配置!$O:$P,2,FALSE),怪物属性偏向!$E:$O,怪物属性偏向!K$1-1,FALSE))</f>
        <v/>
      </c>
      <c r="P122" s="8" t="str">
        <f>IF(VLOOKUP(VLOOKUP($A122,主线配置!$O:$P,2,FALSE),怪物属性偏向!$E:$O,怪物属性偏向!L$1-1,FALSE)=0,"",VLOOKUP(VLOOKUP($A122,主线配置!$O:$P,2,FALSE),怪物属性偏向!$E:$O,怪物属性偏向!L$1-1,FALSE))</f>
        <v/>
      </c>
      <c r="Q122" s="8">
        <f>IF(VLOOKUP(VLOOKUP($A122,主线配置!$O:$P,2,FALSE),怪物属性偏向!$E:$O,怪物属性偏向!M$1-1,FALSE)=0,"",VLOOKUP(VLOOKUP($A122,主线配置!$O:$P,2,FALSE),怪物属性偏向!$E:$O,怪物属性偏向!M$1-1,FALSE))</f>
        <v>200001</v>
      </c>
      <c r="R122" s="8" t="str">
        <f>IF(VLOOKUP(VLOOKUP($A122,主线配置!$O:$P,2,FALSE),怪物属性偏向!$E:$O,怪物属性偏向!N$1-1,FALSE)=0,"",VLOOKUP(VLOOKUP($A122,主线配置!$O:$P,2,FALSE),怪物属性偏向!$E:$O,怪物属性偏向!N$1-1,FALSE))</f>
        <v/>
      </c>
      <c r="S122" s="8" t="str">
        <f>IF(VLOOKUP(VLOOKUP($A122,主线配置!$O:$P,2,FALSE),怪物属性偏向!$E:$O,怪物属性偏向!O$1-1,FALSE)=0,"",VLOOKUP(VLOOKUP($A122,主线配置!$O:$P,2,FALSE),怪物属性偏向!$E:$O,怪物属性偏向!O$1-1,FALSE))</f>
        <v/>
      </c>
    </row>
    <row r="123" spans="1:19" x14ac:dyDescent="0.15">
      <c r="A123" s="3">
        <f t="shared" si="1"/>
        <v>3000120</v>
      </c>
      <c r="B123" s="1" t="str">
        <f>VLOOKUP(A123,主线配置!G:I,3,FALSE)</f>
        <v>群体治疗怪</v>
      </c>
      <c r="C123" s="7"/>
      <c r="D123" s="6" t="str">
        <f>VLOOKUP(B123,怪物属性偏向!F:P,11,FALSE)</f>
        <v>m1005</v>
      </c>
      <c r="E123" s="9">
        <v>92</v>
      </c>
      <c r="F123" s="9">
        <v>91</v>
      </c>
      <c r="G123" s="7" t="s">
        <v>366</v>
      </c>
      <c r="H123" s="9">
        <v>213</v>
      </c>
      <c r="I123" s="9">
        <v>92</v>
      </c>
      <c r="J123" s="9">
        <v>98</v>
      </c>
      <c r="K123" s="9">
        <v>111</v>
      </c>
      <c r="L123" s="9">
        <v>92</v>
      </c>
      <c r="M123" s="9">
        <v>92</v>
      </c>
      <c r="N123" s="8">
        <f>IF(VLOOKUP(VLOOKUP($A123,主线配置!$O:$P,2,FALSE),怪物属性偏向!$E:$O,怪物属性偏向!J$1-1,FALSE)=0,"",VLOOKUP(VLOOKUP($A123,主线配置!$O:$P,2,FALSE),怪物属性偏向!$E:$O,怪物属性偏向!J$1-1,FALSE))</f>
        <v>20000006</v>
      </c>
      <c r="O123" s="8" t="str">
        <f>IF(VLOOKUP(VLOOKUP($A123,主线配置!$O:$P,2,FALSE),怪物属性偏向!$E:$O,怪物属性偏向!K$1-1,FALSE)=0,"",VLOOKUP(VLOOKUP($A123,主线配置!$O:$P,2,FALSE),怪物属性偏向!$E:$O,怪物属性偏向!K$1-1,FALSE))</f>
        <v/>
      </c>
      <c r="P123" s="8" t="str">
        <f>IF(VLOOKUP(VLOOKUP($A123,主线配置!$O:$P,2,FALSE),怪物属性偏向!$E:$O,怪物属性偏向!L$1-1,FALSE)=0,"",VLOOKUP(VLOOKUP($A123,主线配置!$O:$P,2,FALSE),怪物属性偏向!$E:$O,怪物属性偏向!L$1-1,FALSE))</f>
        <v/>
      </c>
      <c r="Q123" s="8" t="str">
        <f>IF(VLOOKUP(VLOOKUP($A123,主线配置!$O:$P,2,FALSE),怪物属性偏向!$E:$O,怪物属性偏向!M$1-1,FALSE)=0,"",VLOOKUP(VLOOKUP($A123,主线配置!$O:$P,2,FALSE),怪物属性偏向!$E:$O,怪物属性偏向!M$1-1,FALSE))</f>
        <v/>
      </c>
      <c r="R123" s="8" t="str">
        <f>IF(VLOOKUP(VLOOKUP($A123,主线配置!$O:$P,2,FALSE),怪物属性偏向!$E:$O,怪物属性偏向!N$1-1,FALSE)=0,"",VLOOKUP(VLOOKUP($A123,主线配置!$O:$P,2,FALSE),怪物属性偏向!$E:$O,怪物属性偏向!N$1-1,FALSE))</f>
        <v/>
      </c>
      <c r="S123" s="8" t="str">
        <f>IF(VLOOKUP(VLOOKUP($A123,主线配置!$O:$P,2,FALSE),怪物属性偏向!$E:$O,怪物属性偏向!O$1-1,FALSE)=0,"",VLOOKUP(VLOOKUP($A123,主线配置!$O:$P,2,FALSE),怪物属性偏向!$E:$O,怪物属性偏向!O$1-1,FALSE))</f>
        <v/>
      </c>
    </row>
    <row r="124" spans="1:19" x14ac:dyDescent="0.15">
      <c r="A124" s="3">
        <f t="shared" si="1"/>
        <v>3000121</v>
      </c>
      <c r="B124" s="1" t="str">
        <f>VLOOKUP(A124,主线配置!G:I,3,FALSE)</f>
        <v>甲虫精</v>
      </c>
      <c r="C124" s="7"/>
      <c r="D124" s="6" t="str">
        <f>VLOOKUP(B124,怪物属性偏向!F:P,11,FALSE)</f>
        <v>m1002</v>
      </c>
      <c r="E124" s="9">
        <v>93</v>
      </c>
      <c r="F124" s="9">
        <v>92</v>
      </c>
      <c r="G124" s="7" t="s">
        <v>367</v>
      </c>
      <c r="H124" s="9">
        <v>214</v>
      </c>
      <c r="I124" s="9">
        <v>93</v>
      </c>
      <c r="J124" s="9">
        <v>99</v>
      </c>
      <c r="K124" s="9">
        <v>112</v>
      </c>
      <c r="L124" s="9">
        <v>93</v>
      </c>
      <c r="M124" s="9">
        <v>93</v>
      </c>
      <c r="N124" s="8">
        <f>IF(VLOOKUP(VLOOKUP($A124,主线配置!$O:$P,2,FALSE),怪物属性偏向!$E:$O,怪物属性偏向!J$1-1,FALSE)=0,"",VLOOKUP(VLOOKUP($A124,主线配置!$O:$P,2,FALSE),怪物属性偏向!$E:$O,怪物属性偏向!J$1-1,FALSE))</f>
        <v>20000004</v>
      </c>
      <c r="O124" s="8" t="str">
        <f>IF(VLOOKUP(VLOOKUP($A124,主线配置!$O:$P,2,FALSE),怪物属性偏向!$E:$O,怪物属性偏向!K$1-1,FALSE)=0,"",VLOOKUP(VLOOKUP($A124,主线配置!$O:$P,2,FALSE),怪物属性偏向!$E:$O,怪物属性偏向!K$1-1,FALSE))</f>
        <v/>
      </c>
      <c r="P124" s="8" t="str">
        <f>IF(VLOOKUP(VLOOKUP($A124,主线配置!$O:$P,2,FALSE),怪物属性偏向!$E:$O,怪物属性偏向!L$1-1,FALSE)=0,"",VLOOKUP(VLOOKUP($A124,主线配置!$O:$P,2,FALSE),怪物属性偏向!$E:$O,怪物属性偏向!L$1-1,FALSE))</f>
        <v/>
      </c>
      <c r="Q124" s="8">
        <f>IF(VLOOKUP(VLOOKUP($A124,主线配置!$O:$P,2,FALSE),怪物属性偏向!$E:$O,怪物属性偏向!M$1-1,FALSE)=0,"",VLOOKUP(VLOOKUP($A124,主线配置!$O:$P,2,FALSE),怪物属性偏向!$E:$O,怪物属性偏向!M$1-1,FALSE))</f>
        <v>200001</v>
      </c>
      <c r="R124" s="8" t="str">
        <f>IF(VLOOKUP(VLOOKUP($A124,主线配置!$O:$P,2,FALSE),怪物属性偏向!$E:$O,怪物属性偏向!N$1-1,FALSE)=0,"",VLOOKUP(VLOOKUP($A124,主线配置!$O:$P,2,FALSE),怪物属性偏向!$E:$O,怪物属性偏向!N$1-1,FALSE))</f>
        <v/>
      </c>
      <c r="S124" s="8" t="str">
        <f>IF(VLOOKUP(VLOOKUP($A124,主线配置!$O:$P,2,FALSE),怪物属性偏向!$E:$O,怪物属性偏向!O$1-1,FALSE)=0,"",VLOOKUP(VLOOKUP($A124,主线配置!$O:$P,2,FALSE),怪物属性偏向!$E:$O,怪物属性偏向!O$1-1,FALSE))</f>
        <v/>
      </c>
    </row>
    <row r="125" spans="1:19" x14ac:dyDescent="0.15">
      <c r="A125" s="3">
        <f t="shared" si="1"/>
        <v>3000122</v>
      </c>
      <c r="B125" s="1" t="str">
        <f>VLOOKUP(A125,主线配置!G:I,3,FALSE)</f>
        <v>群体治疗怪</v>
      </c>
      <c r="C125" s="7"/>
      <c r="D125" s="6" t="str">
        <f>VLOOKUP(B125,怪物属性偏向!F:P,11,FALSE)</f>
        <v>m1005</v>
      </c>
      <c r="E125" s="9">
        <v>94</v>
      </c>
      <c r="F125" s="9">
        <v>93</v>
      </c>
      <c r="G125" s="7" t="s">
        <v>368</v>
      </c>
      <c r="H125" s="9">
        <v>215</v>
      </c>
      <c r="I125" s="9">
        <v>94</v>
      </c>
      <c r="J125" s="9">
        <v>100</v>
      </c>
      <c r="K125" s="9">
        <v>113</v>
      </c>
      <c r="L125" s="9">
        <v>94</v>
      </c>
      <c r="M125" s="9">
        <v>94</v>
      </c>
      <c r="N125" s="8">
        <f>IF(VLOOKUP(VLOOKUP($A125,主线配置!$O:$P,2,FALSE),怪物属性偏向!$E:$O,怪物属性偏向!J$1-1,FALSE)=0,"",VLOOKUP(VLOOKUP($A125,主线配置!$O:$P,2,FALSE),怪物属性偏向!$E:$O,怪物属性偏向!J$1-1,FALSE))</f>
        <v>20000006</v>
      </c>
      <c r="O125" s="8" t="str">
        <f>IF(VLOOKUP(VLOOKUP($A125,主线配置!$O:$P,2,FALSE),怪物属性偏向!$E:$O,怪物属性偏向!K$1-1,FALSE)=0,"",VLOOKUP(VLOOKUP($A125,主线配置!$O:$P,2,FALSE),怪物属性偏向!$E:$O,怪物属性偏向!K$1-1,FALSE))</f>
        <v/>
      </c>
      <c r="P125" s="8" t="str">
        <f>IF(VLOOKUP(VLOOKUP($A125,主线配置!$O:$P,2,FALSE),怪物属性偏向!$E:$O,怪物属性偏向!L$1-1,FALSE)=0,"",VLOOKUP(VLOOKUP($A125,主线配置!$O:$P,2,FALSE),怪物属性偏向!$E:$O,怪物属性偏向!L$1-1,FALSE))</f>
        <v/>
      </c>
      <c r="Q125" s="8" t="str">
        <f>IF(VLOOKUP(VLOOKUP($A125,主线配置!$O:$P,2,FALSE),怪物属性偏向!$E:$O,怪物属性偏向!M$1-1,FALSE)=0,"",VLOOKUP(VLOOKUP($A125,主线配置!$O:$P,2,FALSE),怪物属性偏向!$E:$O,怪物属性偏向!M$1-1,FALSE))</f>
        <v/>
      </c>
      <c r="R125" s="8" t="str">
        <f>IF(VLOOKUP(VLOOKUP($A125,主线配置!$O:$P,2,FALSE),怪物属性偏向!$E:$O,怪物属性偏向!N$1-1,FALSE)=0,"",VLOOKUP(VLOOKUP($A125,主线配置!$O:$P,2,FALSE),怪物属性偏向!$E:$O,怪物属性偏向!N$1-1,FALSE))</f>
        <v/>
      </c>
      <c r="S125" s="8" t="str">
        <f>IF(VLOOKUP(VLOOKUP($A125,主线配置!$O:$P,2,FALSE),怪物属性偏向!$E:$O,怪物属性偏向!O$1-1,FALSE)=0,"",VLOOKUP(VLOOKUP($A125,主线配置!$O:$P,2,FALSE),怪物属性偏向!$E:$O,怪物属性偏向!O$1-1,FALSE))</f>
        <v/>
      </c>
    </row>
    <row r="126" spans="1:19" x14ac:dyDescent="0.15">
      <c r="A126" s="3">
        <f t="shared" si="1"/>
        <v>3000123</v>
      </c>
      <c r="B126" s="1" t="str">
        <f>VLOOKUP(A126,主线配置!G:I,3,FALSE)</f>
        <v>甲虫精</v>
      </c>
      <c r="C126" s="7"/>
      <c r="D126" s="6" t="str">
        <f>VLOOKUP(B126,怪物属性偏向!F:P,11,FALSE)</f>
        <v>m1002</v>
      </c>
      <c r="E126" s="9">
        <v>95</v>
      </c>
      <c r="F126" s="9">
        <v>94</v>
      </c>
      <c r="G126" s="7" t="s">
        <v>369</v>
      </c>
      <c r="H126" s="9">
        <v>216</v>
      </c>
      <c r="I126" s="9">
        <v>95</v>
      </c>
      <c r="J126" s="9">
        <v>101</v>
      </c>
      <c r="K126" s="9">
        <v>114</v>
      </c>
      <c r="L126" s="9">
        <v>95</v>
      </c>
      <c r="M126" s="9">
        <v>95</v>
      </c>
      <c r="N126" s="8">
        <f>IF(VLOOKUP(VLOOKUP($A126,主线配置!$O:$P,2,FALSE),怪物属性偏向!$E:$O,怪物属性偏向!J$1-1,FALSE)=0,"",VLOOKUP(VLOOKUP($A126,主线配置!$O:$P,2,FALSE),怪物属性偏向!$E:$O,怪物属性偏向!J$1-1,FALSE))</f>
        <v>20000004</v>
      </c>
      <c r="O126" s="8" t="str">
        <f>IF(VLOOKUP(VLOOKUP($A126,主线配置!$O:$P,2,FALSE),怪物属性偏向!$E:$O,怪物属性偏向!K$1-1,FALSE)=0,"",VLOOKUP(VLOOKUP($A126,主线配置!$O:$P,2,FALSE),怪物属性偏向!$E:$O,怪物属性偏向!K$1-1,FALSE))</f>
        <v/>
      </c>
      <c r="P126" s="8" t="str">
        <f>IF(VLOOKUP(VLOOKUP($A126,主线配置!$O:$P,2,FALSE),怪物属性偏向!$E:$O,怪物属性偏向!L$1-1,FALSE)=0,"",VLOOKUP(VLOOKUP($A126,主线配置!$O:$P,2,FALSE),怪物属性偏向!$E:$O,怪物属性偏向!L$1-1,FALSE))</f>
        <v/>
      </c>
      <c r="Q126" s="8">
        <f>IF(VLOOKUP(VLOOKUP($A126,主线配置!$O:$P,2,FALSE),怪物属性偏向!$E:$O,怪物属性偏向!M$1-1,FALSE)=0,"",VLOOKUP(VLOOKUP($A126,主线配置!$O:$P,2,FALSE),怪物属性偏向!$E:$O,怪物属性偏向!M$1-1,FALSE))</f>
        <v>200001</v>
      </c>
      <c r="R126" s="8" t="str">
        <f>IF(VLOOKUP(VLOOKUP($A126,主线配置!$O:$P,2,FALSE),怪物属性偏向!$E:$O,怪物属性偏向!N$1-1,FALSE)=0,"",VLOOKUP(VLOOKUP($A126,主线配置!$O:$P,2,FALSE),怪物属性偏向!$E:$O,怪物属性偏向!N$1-1,FALSE))</f>
        <v/>
      </c>
      <c r="S126" s="8" t="str">
        <f>IF(VLOOKUP(VLOOKUP($A126,主线配置!$O:$P,2,FALSE),怪物属性偏向!$E:$O,怪物属性偏向!O$1-1,FALSE)=0,"",VLOOKUP(VLOOKUP($A126,主线配置!$O:$P,2,FALSE),怪物属性偏向!$E:$O,怪物属性偏向!O$1-1,FALSE))</f>
        <v/>
      </c>
    </row>
    <row r="127" spans="1:19" x14ac:dyDescent="0.15">
      <c r="A127" s="3">
        <f t="shared" si="1"/>
        <v>3000124</v>
      </c>
      <c r="B127" s="1" t="str">
        <f>VLOOKUP(A127,主线配置!G:I,3,FALSE)</f>
        <v>群体治疗怪</v>
      </c>
      <c r="C127" s="7"/>
      <c r="D127" s="6" t="str">
        <f>VLOOKUP(B127,怪物属性偏向!F:P,11,FALSE)</f>
        <v>m1005</v>
      </c>
      <c r="E127" s="9">
        <v>96</v>
      </c>
      <c r="F127" s="9">
        <v>95</v>
      </c>
      <c r="G127" s="7" t="s">
        <v>370</v>
      </c>
      <c r="H127" s="9">
        <v>217</v>
      </c>
      <c r="I127" s="9">
        <v>96</v>
      </c>
      <c r="J127" s="9">
        <v>102</v>
      </c>
      <c r="K127" s="9">
        <v>115</v>
      </c>
      <c r="L127" s="9">
        <v>96</v>
      </c>
      <c r="M127" s="9">
        <v>96</v>
      </c>
      <c r="N127" s="8">
        <f>IF(VLOOKUP(VLOOKUP($A127,主线配置!$O:$P,2,FALSE),怪物属性偏向!$E:$O,怪物属性偏向!J$1-1,FALSE)=0,"",VLOOKUP(VLOOKUP($A127,主线配置!$O:$P,2,FALSE),怪物属性偏向!$E:$O,怪物属性偏向!J$1-1,FALSE))</f>
        <v>20000006</v>
      </c>
      <c r="O127" s="8" t="str">
        <f>IF(VLOOKUP(VLOOKUP($A127,主线配置!$O:$P,2,FALSE),怪物属性偏向!$E:$O,怪物属性偏向!K$1-1,FALSE)=0,"",VLOOKUP(VLOOKUP($A127,主线配置!$O:$P,2,FALSE),怪物属性偏向!$E:$O,怪物属性偏向!K$1-1,FALSE))</f>
        <v/>
      </c>
      <c r="P127" s="8" t="str">
        <f>IF(VLOOKUP(VLOOKUP($A127,主线配置!$O:$P,2,FALSE),怪物属性偏向!$E:$O,怪物属性偏向!L$1-1,FALSE)=0,"",VLOOKUP(VLOOKUP($A127,主线配置!$O:$P,2,FALSE),怪物属性偏向!$E:$O,怪物属性偏向!L$1-1,FALSE))</f>
        <v/>
      </c>
      <c r="Q127" s="8" t="str">
        <f>IF(VLOOKUP(VLOOKUP($A127,主线配置!$O:$P,2,FALSE),怪物属性偏向!$E:$O,怪物属性偏向!M$1-1,FALSE)=0,"",VLOOKUP(VLOOKUP($A127,主线配置!$O:$P,2,FALSE),怪物属性偏向!$E:$O,怪物属性偏向!M$1-1,FALSE))</f>
        <v/>
      </c>
      <c r="R127" s="8" t="str">
        <f>IF(VLOOKUP(VLOOKUP($A127,主线配置!$O:$P,2,FALSE),怪物属性偏向!$E:$O,怪物属性偏向!N$1-1,FALSE)=0,"",VLOOKUP(VLOOKUP($A127,主线配置!$O:$P,2,FALSE),怪物属性偏向!$E:$O,怪物属性偏向!N$1-1,FALSE))</f>
        <v/>
      </c>
      <c r="S127" s="8" t="str">
        <f>IF(VLOOKUP(VLOOKUP($A127,主线配置!$O:$P,2,FALSE),怪物属性偏向!$E:$O,怪物属性偏向!O$1-1,FALSE)=0,"",VLOOKUP(VLOOKUP($A127,主线配置!$O:$P,2,FALSE),怪物属性偏向!$E:$O,怪物属性偏向!O$1-1,FALSE))</f>
        <v/>
      </c>
    </row>
    <row r="128" spans="1:19" x14ac:dyDescent="0.15">
      <c r="A128" s="3">
        <f t="shared" si="1"/>
        <v>3000125</v>
      </c>
      <c r="B128" s="1" t="str">
        <f>VLOOKUP(A128,主线配置!G:I,3,FALSE)</f>
        <v>甲虫精</v>
      </c>
      <c r="C128" s="7"/>
      <c r="D128" s="6" t="str">
        <f>VLOOKUP(B128,怪物属性偏向!F:P,11,FALSE)</f>
        <v>m1002</v>
      </c>
      <c r="E128" s="9">
        <v>97</v>
      </c>
      <c r="F128" s="9">
        <v>96</v>
      </c>
      <c r="G128" s="7" t="s">
        <v>371</v>
      </c>
      <c r="H128" s="9">
        <v>218</v>
      </c>
      <c r="I128" s="9">
        <v>97</v>
      </c>
      <c r="J128" s="9">
        <v>103</v>
      </c>
      <c r="K128" s="9">
        <v>116</v>
      </c>
      <c r="L128" s="9">
        <v>97</v>
      </c>
      <c r="M128" s="9">
        <v>97</v>
      </c>
      <c r="N128" s="8">
        <f>IF(VLOOKUP(VLOOKUP($A128,主线配置!$O:$P,2,FALSE),怪物属性偏向!$E:$O,怪物属性偏向!J$1-1,FALSE)=0,"",VLOOKUP(VLOOKUP($A128,主线配置!$O:$P,2,FALSE),怪物属性偏向!$E:$O,怪物属性偏向!J$1-1,FALSE))</f>
        <v>20000004</v>
      </c>
      <c r="O128" s="8" t="str">
        <f>IF(VLOOKUP(VLOOKUP($A128,主线配置!$O:$P,2,FALSE),怪物属性偏向!$E:$O,怪物属性偏向!K$1-1,FALSE)=0,"",VLOOKUP(VLOOKUP($A128,主线配置!$O:$P,2,FALSE),怪物属性偏向!$E:$O,怪物属性偏向!K$1-1,FALSE))</f>
        <v/>
      </c>
      <c r="P128" s="8" t="str">
        <f>IF(VLOOKUP(VLOOKUP($A128,主线配置!$O:$P,2,FALSE),怪物属性偏向!$E:$O,怪物属性偏向!L$1-1,FALSE)=0,"",VLOOKUP(VLOOKUP($A128,主线配置!$O:$P,2,FALSE),怪物属性偏向!$E:$O,怪物属性偏向!L$1-1,FALSE))</f>
        <v/>
      </c>
      <c r="Q128" s="8">
        <f>IF(VLOOKUP(VLOOKUP($A128,主线配置!$O:$P,2,FALSE),怪物属性偏向!$E:$O,怪物属性偏向!M$1-1,FALSE)=0,"",VLOOKUP(VLOOKUP($A128,主线配置!$O:$P,2,FALSE),怪物属性偏向!$E:$O,怪物属性偏向!M$1-1,FALSE))</f>
        <v>200001</v>
      </c>
      <c r="R128" s="8" t="str">
        <f>IF(VLOOKUP(VLOOKUP($A128,主线配置!$O:$P,2,FALSE),怪物属性偏向!$E:$O,怪物属性偏向!N$1-1,FALSE)=0,"",VLOOKUP(VLOOKUP($A128,主线配置!$O:$P,2,FALSE),怪物属性偏向!$E:$O,怪物属性偏向!N$1-1,FALSE))</f>
        <v/>
      </c>
      <c r="S128" s="8" t="str">
        <f>IF(VLOOKUP(VLOOKUP($A128,主线配置!$O:$P,2,FALSE),怪物属性偏向!$E:$O,怪物属性偏向!O$1-1,FALSE)=0,"",VLOOKUP(VLOOKUP($A128,主线配置!$O:$P,2,FALSE),怪物属性偏向!$E:$O,怪物属性偏向!O$1-1,FALSE))</f>
        <v/>
      </c>
    </row>
    <row r="129" spans="1:19" x14ac:dyDescent="0.15">
      <c r="A129" s="3">
        <f t="shared" si="1"/>
        <v>3000126</v>
      </c>
      <c r="B129" s="1" t="str">
        <f>VLOOKUP(A129,主线配置!G:I,3,FALSE)</f>
        <v>群体治疗怪</v>
      </c>
      <c r="C129" s="7"/>
      <c r="D129" s="6" t="str">
        <f>VLOOKUP(B129,怪物属性偏向!F:P,11,FALSE)</f>
        <v>m1005</v>
      </c>
      <c r="E129" s="9">
        <v>98</v>
      </c>
      <c r="F129" s="9">
        <v>97</v>
      </c>
      <c r="G129" s="7" t="s">
        <v>372</v>
      </c>
      <c r="H129" s="9">
        <v>219</v>
      </c>
      <c r="I129" s="9">
        <v>98</v>
      </c>
      <c r="J129" s="9">
        <v>104</v>
      </c>
      <c r="K129" s="9">
        <v>117</v>
      </c>
      <c r="L129" s="9">
        <v>98</v>
      </c>
      <c r="M129" s="9">
        <v>98</v>
      </c>
      <c r="N129" s="8">
        <f>IF(VLOOKUP(VLOOKUP($A129,主线配置!$O:$P,2,FALSE),怪物属性偏向!$E:$O,怪物属性偏向!J$1-1,FALSE)=0,"",VLOOKUP(VLOOKUP($A129,主线配置!$O:$P,2,FALSE),怪物属性偏向!$E:$O,怪物属性偏向!J$1-1,FALSE))</f>
        <v>20000006</v>
      </c>
      <c r="O129" s="8" t="str">
        <f>IF(VLOOKUP(VLOOKUP($A129,主线配置!$O:$P,2,FALSE),怪物属性偏向!$E:$O,怪物属性偏向!K$1-1,FALSE)=0,"",VLOOKUP(VLOOKUP($A129,主线配置!$O:$P,2,FALSE),怪物属性偏向!$E:$O,怪物属性偏向!K$1-1,FALSE))</f>
        <v/>
      </c>
      <c r="P129" s="8" t="str">
        <f>IF(VLOOKUP(VLOOKUP($A129,主线配置!$O:$P,2,FALSE),怪物属性偏向!$E:$O,怪物属性偏向!L$1-1,FALSE)=0,"",VLOOKUP(VLOOKUP($A129,主线配置!$O:$P,2,FALSE),怪物属性偏向!$E:$O,怪物属性偏向!L$1-1,FALSE))</f>
        <v/>
      </c>
      <c r="Q129" s="8" t="str">
        <f>IF(VLOOKUP(VLOOKUP($A129,主线配置!$O:$P,2,FALSE),怪物属性偏向!$E:$O,怪物属性偏向!M$1-1,FALSE)=0,"",VLOOKUP(VLOOKUP($A129,主线配置!$O:$P,2,FALSE),怪物属性偏向!$E:$O,怪物属性偏向!M$1-1,FALSE))</f>
        <v/>
      </c>
      <c r="R129" s="8" t="str">
        <f>IF(VLOOKUP(VLOOKUP($A129,主线配置!$O:$P,2,FALSE),怪物属性偏向!$E:$O,怪物属性偏向!N$1-1,FALSE)=0,"",VLOOKUP(VLOOKUP($A129,主线配置!$O:$P,2,FALSE),怪物属性偏向!$E:$O,怪物属性偏向!N$1-1,FALSE))</f>
        <v/>
      </c>
      <c r="S129" s="8" t="str">
        <f>IF(VLOOKUP(VLOOKUP($A129,主线配置!$O:$P,2,FALSE),怪物属性偏向!$E:$O,怪物属性偏向!O$1-1,FALSE)=0,"",VLOOKUP(VLOOKUP($A129,主线配置!$O:$P,2,FALSE),怪物属性偏向!$E:$O,怪物属性偏向!O$1-1,FALSE))</f>
        <v/>
      </c>
    </row>
    <row r="130" spans="1:19" x14ac:dyDescent="0.15">
      <c r="A130" s="3">
        <f t="shared" si="1"/>
        <v>3000127</v>
      </c>
      <c r="B130" s="1" t="str">
        <f>VLOOKUP(A130,主线配置!G:I,3,FALSE)</f>
        <v>甲虫精</v>
      </c>
      <c r="C130" s="7"/>
      <c r="D130" s="6" t="str">
        <f>VLOOKUP(B130,怪物属性偏向!F:P,11,FALSE)</f>
        <v>m1002</v>
      </c>
      <c r="E130" s="9">
        <v>99</v>
      </c>
      <c r="F130" s="9">
        <v>98</v>
      </c>
      <c r="G130" s="7" t="s">
        <v>373</v>
      </c>
      <c r="H130" s="9">
        <v>220</v>
      </c>
      <c r="I130" s="9">
        <v>99</v>
      </c>
      <c r="J130" s="9">
        <v>105</v>
      </c>
      <c r="K130" s="9">
        <v>118</v>
      </c>
      <c r="L130" s="9">
        <v>99</v>
      </c>
      <c r="M130" s="9">
        <v>99</v>
      </c>
      <c r="N130" s="8">
        <f>IF(VLOOKUP(VLOOKUP($A130,主线配置!$O:$P,2,FALSE),怪物属性偏向!$E:$O,怪物属性偏向!J$1-1,FALSE)=0,"",VLOOKUP(VLOOKUP($A130,主线配置!$O:$P,2,FALSE),怪物属性偏向!$E:$O,怪物属性偏向!J$1-1,FALSE))</f>
        <v>20000004</v>
      </c>
      <c r="O130" s="8" t="str">
        <f>IF(VLOOKUP(VLOOKUP($A130,主线配置!$O:$P,2,FALSE),怪物属性偏向!$E:$O,怪物属性偏向!K$1-1,FALSE)=0,"",VLOOKUP(VLOOKUP($A130,主线配置!$O:$P,2,FALSE),怪物属性偏向!$E:$O,怪物属性偏向!K$1-1,FALSE))</f>
        <v/>
      </c>
      <c r="P130" s="8" t="str">
        <f>IF(VLOOKUP(VLOOKUP($A130,主线配置!$O:$P,2,FALSE),怪物属性偏向!$E:$O,怪物属性偏向!L$1-1,FALSE)=0,"",VLOOKUP(VLOOKUP($A130,主线配置!$O:$P,2,FALSE),怪物属性偏向!$E:$O,怪物属性偏向!L$1-1,FALSE))</f>
        <v/>
      </c>
      <c r="Q130" s="8">
        <f>IF(VLOOKUP(VLOOKUP($A130,主线配置!$O:$P,2,FALSE),怪物属性偏向!$E:$O,怪物属性偏向!M$1-1,FALSE)=0,"",VLOOKUP(VLOOKUP($A130,主线配置!$O:$P,2,FALSE),怪物属性偏向!$E:$O,怪物属性偏向!M$1-1,FALSE))</f>
        <v>200001</v>
      </c>
      <c r="R130" s="8" t="str">
        <f>IF(VLOOKUP(VLOOKUP($A130,主线配置!$O:$P,2,FALSE),怪物属性偏向!$E:$O,怪物属性偏向!N$1-1,FALSE)=0,"",VLOOKUP(VLOOKUP($A130,主线配置!$O:$P,2,FALSE),怪物属性偏向!$E:$O,怪物属性偏向!N$1-1,FALSE))</f>
        <v/>
      </c>
      <c r="S130" s="8" t="str">
        <f>IF(VLOOKUP(VLOOKUP($A130,主线配置!$O:$P,2,FALSE),怪物属性偏向!$E:$O,怪物属性偏向!O$1-1,FALSE)=0,"",VLOOKUP(VLOOKUP($A130,主线配置!$O:$P,2,FALSE),怪物属性偏向!$E:$O,怪物属性偏向!O$1-1,FALSE))</f>
        <v/>
      </c>
    </row>
    <row r="131" spans="1:19" x14ac:dyDescent="0.15">
      <c r="A131" s="3">
        <f t="shared" si="1"/>
        <v>3000128</v>
      </c>
      <c r="B131" s="1" t="str">
        <f>VLOOKUP(A131,主线配置!G:I,3,FALSE)</f>
        <v>群体治疗怪</v>
      </c>
      <c r="C131" s="7"/>
      <c r="D131" s="6" t="str">
        <f>VLOOKUP(B131,怪物属性偏向!F:P,11,FALSE)</f>
        <v>m1005</v>
      </c>
      <c r="E131" s="9">
        <v>100</v>
      </c>
      <c r="F131" s="9">
        <v>99</v>
      </c>
      <c r="G131" s="7" t="s">
        <v>374</v>
      </c>
      <c r="H131" s="9">
        <v>221</v>
      </c>
      <c r="I131" s="9">
        <v>100</v>
      </c>
      <c r="J131" s="9">
        <v>106</v>
      </c>
      <c r="K131" s="9">
        <v>119</v>
      </c>
      <c r="L131" s="9">
        <v>100</v>
      </c>
      <c r="M131" s="9">
        <v>100</v>
      </c>
      <c r="N131" s="8">
        <f>IF(VLOOKUP(VLOOKUP($A131,主线配置!$O:$P,2,FALSE),怪物属性偏向!$E:$O,怪物属性偏向!J$1-1,FALSE)=0,"",VLOOKUP(VLOOKUP($A131,主线配置!$O:$P,2,FALSE),怪物属性偏向!$E:$O,怪物属性偏向!J$1-1,FALSE))</f>
        <v>20000006</v>
      </c>
      <c r="O131" s="8" t="str">
        <f>IF(VLOOKUP(VLOOKUP($A131,主线配置!$O:$P,2,FALSE),怪物属性偏向!$E:$O,怪物属性偏向!K$1-1,FALSE)=0,"",VLOOKUP(VLOOKUP($A131,主线配置!$O:$P,2,FALSE),怪物属性偏向!$E:$O,怪物属性偏向!K$1-1,FALSE))</f>
        <v/>
      </c>
      <c r="P131" s="8" t="str">
        <f>IF(VLOOKUP(VLOOKUP($A131,主线配置!$O:$P,2,FALSE),怪物属性偏向!$E:$O,怪物属性偏向!L$1-1,FALSE)=0,"",VLOOKUP(VLOOKUP($A131,主线配置!$O:$P,2,FALSE),怪物属性偏向!$E:$O,怪物属性偏向!L$1-1,FALSE))</f>
        <v/>
      </c>
      <c r="Q131" s="8" t="str">
        <f>IF(VLOOKUP(VLOOKUP($A131,主线配置!$O:$P,2,FALSE),怪物属性偏向!$E:$O,怪物属性偏向!M$1-1,FALSE)=0,"",VLOOKUP(VLOOKUP($A131,主线配置!$O:$P,2,FALSE),怪物属性偏向!$E:$O,怪物属性偏向!M$1-1,FALSE))</f>
        <v/>
      </c>
      <c r="R131" s="8" t="str">
        <f>IF(VLOOKUP(VLOOKUP($A131,主线配置!$O:$P,2,FALSE),怪物属性偏向!$E:$O,怪物属性偏向!N$1-1,FALSE)=0,"",VLOOKUP(VLOOKUP($A131,主线配置!$O:$P,2,FALSE),怪物属性偏向!$E:$O,怪物属性偏向!N$1-1,FALSE))</f>
        <v/>
      </c>
      <c r="S131" s="8" t="str">
        <f>IF(VLOOKUP(VLOOKUP($A131,主线配置!$O:$P,2,FALSE),怪物属性偏向!$E:$O,怪物属性偏向!O$1-1,FALSE)=0,"",VLOOKUP(VLOOKUP($A131,主线配置!$O:$P,2,FALSE),怪物属性偏向!$E:$O,怪物属性偏向!O$1-1,FALSE))</f>
        <v/>
      </c>
    </row>
    <row r="132" spans="1:19" x14ac:dyDescent="0.15">
      <c r="A132" s="3">
        <f t="shared" si="1"/>
        <v>3000129</v>
      </c>
      <c r="B132" s="1" t="str">
        <f>VLOOKUP(A132,主线配置!G:I,3,FALSE)</f>
        <v>甲虫精</v>
      </c>
      <c r="C132" s="7"/>
      <c r="D132" s="6" t="str">
        <f>VLOOKUP(B132,怪物属性偏向!F:P,11,FALSE)</f>
        <v>m1002</v>
      </c>
      <c r="E132" s="9">
        <v>101</v>
      </c>
      <c r="F132" s="9">
        <v>100</v>
      </c>
      <c r="G132" s="7" t="s">
        <v>375</v>
      </c>
      <c r="H132" s="9">
        <v>222</v>
      </c>
      <c r="I132" s="9">
        <v>101</v>
      </c>
      <c r="J132" s="9">
        <v>107</v>
      </c>
      <c r="K132" s="9">
        <v>120</v>
      </c>
      <c r="L132" s="9">
        <v>101</v>
      </c>
      <c r="M132" s="9">
        <v>101</v>
      </c>
      <c r="N132" s="8">
        <f>IF(VLOOKUP(VLOOKUP($A132,主线配置!$O:$P,2,FALSE),怪物属性偏向!$E:$O,怪物属性偏向!J$1-1,FALSE)=0,"",VLOOKUP(VLOOKUP($A132,主线配置!$O:$P,2,FALSE),怪物属性偏向!$E:$O,怪物属性偏向!J$1-1,FALSE))</f>
        <v>20000004</v>
      </c>
      <c r="O132" s="8" t="str">
        <f>IF(VLOOKUP(VLOOKUP($A132,主线配置!$O:$P,2,FALSE),怪物属性偏向!$E:$O,怪物属性偏向!K$1-1,FALSE)=0,"",VLOOKUP(VLOOKUP($A132,主线配置!$O:$P,2,FALSE),怪物属性偏向!$E:$O,怪物属性偏向!K$1-1,FALSE))</f>
        <v/>
      </c>
      <c r="P132" s="8" t="str">
        <f>IF(VLOOKUP(VLOOKUP($A132,主线配置!$O:$P,2,FALSE),怪物属性偏向!$E:$O,怪物属性偏向!L$1-1,FALSE)=0,"",VLOOKUP(VLOOKUP($A132,主线配置!$O:$P,2,FALSE),怪物属性偏向!$E:$O,怪物属性偏向!L$1-1,FALSE))</f>
        <v/>
      </c>
      <c r="Q132" s="8">
        <f>IF(VLOOKUP(VLOOKUP($A132,主线配置!$O:$P,2,FALSE),怪物属性偏向!$E:$O,怪物属性偏向!M$1-1,FALSE)=0,"",VLOOKUP(VLOOKUP($A132,主线配置!$O:$P,2,FALSE),怪物属性偏向!$E:$O,怪物属性偏向!M$1-1,FALSE))</f>
        <v>200001</v>
      </c>
      <c r="R132" s="8" t="str">
        <f>IF(VLOOKUP(VLOOKUP($A132,主线配置!$O:$P,2,FALSE),怪物属性偏向!$E:$O,怪物属性偏向!N$1-1,FALSE)=0,"",VLOOKUP(VLOOKUP($A132,主线配置!$O:$P,2,FALSE),怪物属性偏向!$E:$O,怪物属性偏向!N$1-1,FALSE))</f>
        <v/>
      </c>
      <c r="S132" s="8" t="str">
        <f>IF(VLOOKUP(VLOOKUP($A132,主线配置!$O:$P,2,FALSE),怪物属性偏向!$E:$O,怪物属性偏向!O$1-1,FALSE)=0,"",VLOOKUP(VLOOKUP($A132,主线配置!$O:$P,2,FALSE),怪物属性偏向!$E:$O,怪物属性偏向!O$1-1,FALSE))</f>
        <v/>
      </c>
    </row>
    <row r="133" spans="1:19" x14ac:dyDescent="0.15">
      <c r="A133" s="3">
        <f t="shared" si="1"/>
        <v>3000130</v>
      </c>
      <c r="B133" s="1" t="str">
        <f>VLOOKUP(A133,主线配置!G:I,3,FALSE)</f>
        <v>群体治疗怪</v>
      </c>
      <c r="C133" s="7"/>
      <c r="D133" s="6" t="str">
        <f>VLOOKUP(B133,怪物属性偏向!F:P,11,FALSE)</f>
        <v>m1005</v>
      </c>
      <c r="E133" s="9">
        <v>102</v>
      </c>
      <c r="F133" s="9">
        <v>101</v>
      </c>
      <c r="G133" s="7" t="s">
        <v>376</v>
      </c>
      <c r="H133" s="9">
        <v>223</v>
      </c>
      <c r="I133" s="9">
        <v>102</v>
      </c>
      <c r="J133" s="9">
        <v>108</v>
      </c>
      <c r="K133" s="9">
        <v>121</v>
      </c>
      <c r="L133" s="9">
        <v>102</v>
      </c>
      <c r="M133" s="9">
        <v>102</v>
      </c>
      <c r="N133" s="8">
        <f>IF(VLOOKUP(VLOOKUP($A133,主线配置!$O:$P,2,FALSE),怪物属性偏向!$E:$O,怪物属性偏向!J$1-1,FALSE)=0,"",VLOOKUP(VLOOKUP($A133,主线配置!$O:$P,2,FALSE),怪物属性偏向!$E:$O,怪物属性偏向!J$1-1,FALSE))</f>
        <v>20000006</v>
      </c>
      <c r="O133" s="8" t="str">
        <f>IF(VLOOKUP(VLOOKUP($A133,主线配置!$O:$P,2,FALSE),怪物属性偏向!$E:$O,怪物属性偏向!K$1-1,FALSE)=0,"",VLOOKUP(VLOOKUP($A133,主线配置!$O:$P,2,FALSE),怪物属性偏向!$E:$O,怪物属性偏向!K$1-1,FALSE))</f>
        <v/>
      </c>
      <c r="P133" s="8" t="str">
        <f>IF(VLOOKUP(VLOOKUP($A133,主线配置!$O:$P,2,FALSE),怪物属性偏向!$E:$O,怪物属性偏向!L$1-1,FALSE)=0,"",VLOOKUP(VLOOKUP($A133,主线配置!$O:$P,2,FALSE),怪物属性偏向!$E:$O,怪物属性偏向!L$1-1,FALSE))</f>
        <v/>
      </c>
      <c r="Q133" s="8" t="str">
        <f>IF(VLOOKUP(VLOOKUP($A133,主线配置!$O:$P,2,FALSE),怪物属性偏向!$E:$O,怪物属性偏向!M$1-1,FALSE)=0,"",VLOOKUP(VLOOKUP($A133,主线配置!$O:$P,2,FALSE),怪物属性偏向!$E:$O,怪物属性偏向!M$1-1,FALSE))</f>
        <v/>
      </c>
      <c r="R133" s="8" t="str">
        <f>IF(VLOOKUP(VLOOKUP($A133,主线配置!$O:$P,2,FALSE),怪物属性偏向!$E:$O,怪物属性偏向!N$1-1,FALSE)=0,"",VLOOKUP(VLOOKUP($A133,主线配置!$O:$P,2,FALSE),怪物属性偏向!$E:$O,怪物属性偏向!N$1-1,FALSE))</f>
        <v/>
      </c>
      <c r="S133" s="8" t="str">
        <f>IF(VLOOKUP(VLOOKUP($A133,主线配置!$O:$P,2,FALSE),怪物属性偏向!$E:$O,怪物属性偏向!O$1-1,FALSE)=0,"",VLOOKUP(VLOOKUP($A133,主线配置!$O:$P,2,FALSE),怪物属性偏向!$E:$O,怪物属性偏向!O$1-1,FALSE))</f>
        <v/>
      </c>
    </row>
    <row r="134" spans="1:19" x14ac:dyDescent="0.15">
      <c r="A134" s="3">
        <f t="shared" ref="A134:A145" si="2">A133+1</f>
        <v>3000131</v>
      </c>
      <c r="B134" s="1" t="str">
        <f>VLOOKUP(A134,主线配置!G:I,3,FALSE)</f>
        <v>甲虫精</v>
      </c>
      <c r="C134" s="7"/>
      <c r="D134" s="6" t="str">
        <f>VLOOKUP(B134,怪物属性偏向!F:P,11,FALSE)</f>
        <v>m1002</v>
      </c>
      <c r="E134" s="9">
        <v>103</v>
      </c>
      <c r="F134" s="9">
        <v>102</v>
      </c>
      <c r="G134" s="7" t="s">
        <v>377</v>
      </c>
      <c r="H134" s="9">
        <v>224</v>
      </c>
      <c r="I134" s="9">
        <v>103</v>
      </c>
      <c r="J134" s="9">
        <v>109</v>
      </c>
      <c r="K134" s="9">
        <v>122</v>
      </c>
      <c r="L134" s="9">
        <v>103</v>
      </c>
      <c r="M134" s="9">
        <v>103</v>
      </c>
      <c r="N134" s="8">
        <f>IF(VLOOKUP(VLOOKUP($A134,主线配置!$O:$P,2,FALSE),怪物属性偏向!$E:$O,怪物属性偏向!J$1-1,FALSE)=0,"",VLOOKUP(VLOOKUP($A134,主线配置!$O:$P,2,FALSE),怪物属性偏向!$E:$O,怪物属性偏向!J$1-1,FALSE))</f>
        <v>20000004</v>
      </c>
      <c r="O134" s="8" t="str">
        <f>IF(VLOOKUP(VLOOKUP($A134,主线配置!$O:$P,2,FALSE),怪物属性偏向!$E:$O,怪物属性偏向!K$1-1,FALSE)=0,"",VLOOKUP(VLOOKUP($A134,主线配置!$O:$P,2,FALSE),怪物属性偏向!$E:$O,怪物属性偏向!K$1-1,FALSE))</f>
        <v/>
      </c>
      <c r="P134" s="8" t="str">
        <f>IF(VLOOKUP(VLOOKUP($A134,主线配置!$O:$P,2,FALSE),怪物属性偏向!$E:$O,怪物属性偏向!L$1-1,FALSE)=0,"",VLOOKUP(VLOOKUP($A134,主线配置!$O:$P,2,FALSE),怪物属性偏向!$E:$O,怪物属性偏向!L$1-1,FALSE))</f>
        <v/>
      </c>
      <c r="Q134" s="8">
        <f>IF(VLOOKUP(VLOOKUP($A134,主线配置!$O:$P,2,FALSE),怪物属性偏向!$E:$O,怪物属性偏向!M$1-1,FALSE)=0,"",VLOOKUP(VLOOKUP($A134,主线配置!$O:$P,2,FALSE),怪物属性偏向!$E:$O,怪物属性偏向!M$1-1,FALSE))</f>
        <v>200001</v>
      </c>
      <c r="R134" s="8" t="str">
        <f>IF(VLOOKUP(VLOOKUP($A134,主线配置!$O:$P,2,FALSE),怪物属性偏向!$E:$O,怪物属性偏向!N$1-1,FALSE)=0,"",VLOOKUP(VLOOKUP($A134,主线配置!$O:$P,2,FALSE),怪物属性偏向!$E:$O,怪物属性偏向!N$1-1,FALSE))</f>
        <v/>
      </c>
      <c r="S134" s="8" t="str">
        <f>IF(VLOOKUP(VLOOKUP($A134,主线配置!$O:$P,2,FALSE),怪物属性偏向!$E:$O,怪物属性偏向!O$1-1,FALSE)=0,"",VLOOKUP(VLOOKUP($A134,主线配置!$O:$P,2,FALSE),怪物属性偏向!$E:$O,怪物属性偏向!O$1-1,FALSE))</f>
        <v/>
      </c>
    </row>
    <row r="135" spans="1:19" x14ac:dyDescent="0.15">
      <c r="A135" s="3">
        <f t="shared" si="2"/>
        <v>3000132</v>
      </c>
      <c r="B135" s="1" t="str">
        <f>VLOOKUP(A135,主线配置!G:I,3,FALSE)</f>
        <v>群体治疗怪</v>
      </c>
      <c r="C135" s="7"/>
      <c r="D135" s="6" t="str">
        <f>VLOOKUP(B135,怪物属性偏向!F:P,11,FALSE)</f>
        <v>m1005</v>
      </c>
      <c r="E135" s="9">
        <v>104</v>
      </c>
      <c r="F135" s="9">
        <v>103</v>
      </c>
      <c r="G135" s="7" t="s">
        <v>378</v>
      </c>
      <c r="H135" s="9">
        <v>225</v>
      </c>
      <c r="I135" s="9">
        <v>104</v>
      </c>
      <c r="J135" s="9">
        <v>110</v>
      </c>
      <c r="K135" s="9">
        <v>123</v>
      </c>
      <c r="L135" s="9">
        <v>104</v>
      </c>
      <c r="M135" s="9">
        <v>104</v>
      </c>
      <c r="N135" s="8">
        <f>IF(VLOOKUP(VLOOKUP($A135,主线配置!$O:$P,2,FALSE),怪物属性偏向!$E:$O,怪物属性偏向!J$1-1,FALSE)=0,"",VLOOKUP(VLOOKUP($A135,主线配置!$O:$P,2,FALSE),怪物属性偏向!$E:$O,怪物属性偏向!J$1-1,FALSE))</f>
        <v>20000006</v>
      </c>
      <c r="O135" s="8" t="str">
        <f>IF(VLOOKUP(VLOOKUP($A135,主线配置!$O:$P,2,FALSE),怪物属性偏向!$E:$O,怪物属性偏向!K$1-1,FALSE)=0,"",VLOOKUP(VLOOKUP($A135,主线配置!$O:$P,2,FALSE),怪物属性偏向!$E:$O,怪物属性偏向!K$1-1,FALSE))</f>
        <v/>
      </c>
      <c r="P135" s="8" t="str">
        <f>IF(VLOOKUP(VLOOKUP($A135,主线配置!$O:$P,2,FALSE),怪物属性偏向!$E:$O,怪物属性偏向!L$1-1,FALSE)=0,"",VLOOKUP(VLOOKUP($A135,主线配置!$O:$P,2,FALSE),怪物属性偏向!$E:$O,怪物属性偏向!L$1-1,FALSE))</f>
        <v/>
      </c>
      <c r="Q135" s="8" t="str">
        <f>IF(VLOOKUP(VLOOKUP($A135,主线配置!$O:$P,2,FALSE),怪物属性偏向!$E:$O,怪物属性偏向!M$1-1,FALSE)=0,"",VLOOKUP(VLOOKUP($A135,主线配置!$O:$P,2,FALSE),怪物属性偏向!$E:$O,怪物属性偏向!M$1-1,FALSE))</f>
        <v/>
      </c>
      <c r="R135" s="8" t="str">
        <f>IF(VLOOKUP(VLOOKUP($A135,主线配置!$O:$P,2,FALSE),怪物属性偏向!$E:$O,怪物属性偏向!N$1-1,FALSE)=0,"",VLOOKUP(VLOOKUP($A135,主线配置!$O:$P,2,FALSE),怪物属性偏向!$E:$O,怪物属性偏向!N$1-1,FALSE))</f>
        <v/>
      </c>
      <c r="S135" s="8" t="str">
        <f>IF(VLOOKUP(VLOOKUP($A135,主线配置!$O:$P,2,FALSE),怪物属性偏向!$E:$O,怪物属性偏向!O$1-1,FALSE)=0,"",VLOOKUP(VLOOKUP($A135,主线配置!$O:$P,2,FALSE),怪物属性偏向!$E:$O,怪物属性偏向!O$1-1,FALSE))</f>
        <v/>
      </c>
    </row>
    <row r="136" spans="1:19" x14ac:dyDescent="0.15">
      <c r="A136" s="3">
        <f t="shared" si="2"/>
        <v>3000133</v>
      </c>
      <c r="B136" s="1" t="str">
        <f>VLOOKUP(A136,主线配置!G:I,3,FALSE)</f>
        <v>甲虫精</v>
      </c>
      <c r="C136" s="7"/>
      <c r="D136" s="6" t="str">
        <f>VLOOKUP(B136,怪物属性偏向!F:P,11,FALSE)</f>
        <v>m1002</v>
      </c>
      <c r="E136" s="9">
        <v>105</v>
      </c>
      <c r="F136" s="9">
        <v>104</v>
      </c>
      <c r="G136" s="7" t="s">
        <v>379</v>
      </c>
      <c r="H136" s="9">
        <v>226</v>
      </c>
      <c r="I136" s="9">
        <v>105</v>
      </c>
      <c r="J136" s="9">
        <v>111</v>
      </c>
      <c r="K136" s="9">
        <v>124</v>
      </c>
      <c r="L136" s="9">
        <v>105</v>
      </c>
      <c r="M136" s="9">
        <v>105</v>
      </c>
      <c r="N136" s="8">
        <f>IF(VLOOKUP(VLOOKUP($A136,主线配置!$O:$P,2,FALSE),怪物属性偏向!$E:$O,怪物属性偏向!J$1-1,FALSE)=0,"",VLOOKUP(VLOOKUP($A136,主线配置!$O:$P,2,FALSE),怪物属性偏向!$E:$O,怪物属性偏向!J$1-1,FALSE))</f>
        <v>20000004</v>
      </c>
      <c r="O136" s="8" t="str">
        <f>IF(VLOOKUP(VLOOKUP($A136,主线配置!$O:$P,2,FALSE),怪物属性偏向!$E:$O,怪物属性偏向!K$1-1,FALSE)=0,"",VLOOKUP(VLOOKUP($A136,主线配置!$O:$P,2,FALSE),怪物属性偏向!$E:$O,怪物属性偏向!K$1-1,FALSE))</f>
        <v/>
      </c>
      <c r="P136" s="8" t="str">
        <f>IF(VLOOKUP(VLOOKUP($A136,主线配置!$O:$P,2,FALSE),怪物属性偏向!$E:$O,怪物属性偏向!L$1-1,FALSE)=0,"",VLOOKUP(VLOOKUP($A136,主线配置!$O:$P,2,FALSE),怪物属性偏向!$E:$O,怪物属性偏向!L$1-1,FALSE))</f>
        <v/>
      </c>
      <c r="Q136" s="8">
        <f>IF(VLOOKUP(VLOOKUP($A136,主线配置!$O:$P,2,FALSE),怪物属性偏向!$E:$O,怪物属性偏向!M$1-1,FALSE)=0,"",VLOOKUP(VLOOKUP($A136,主线配置!$O:$P,2,FALSE),怪物属性偏向!$E:$O,怪物属性偏向!M$1-1,FALSE))</f>
        <v>200001</v>
      </c>
      <c r="R136" s="8" t="str">
        <f>IF(VLOOKUP(VLOOKUP($A136,主线配置!$O:$P,2,FALSE),怪物属性偏向!$E:$O,怪物属性偏向!N$1-1,FALSE)=0,"",VLOOKUP(VLOOKUP($A136,主线配置!$O:$P,2,FALSE),怪物属性偏向!$E:$O,怪物属性偏向!N$1-1,FALSE))</f>
        <v/>
      </c>
      <c r="S136" s="8" t="str">
        <f>IF(VLOOKUP(VLOOKUP($A136,主线配置!$O:$P,2,FALSE),怪物属性偏向!$E:$O,怪物属性偏向!O$1-1,FALSE)=0,"",VLOOKUP(VLOOKUP($A136,主线配置!$O:$P,2,FALSE),怪物属性偏向!$E:$O,怪物属性偏向!O$1-1,FALSE))</f>
        <v/>
      </c>
    </row>
    <row r="137" spans="1:19" x14ac:dyDescent="0.15">
      <c r="A137" s="3">
        <f t="shared" si="2"/>
        <v>3000134</v>
      </c>
      <c r="B137" s="1" t="str">
        <f>VLOOKUP(A137,主线配置!G:I,3,FALSE)</f>
        <v>甲虫精</v>
      </c>
      <c r="C137" s="7"/>
      <c r="D137" s="6" t="str">
        <f>VLOOKUP(B137,怪物属性偏向!F:P,11,FALSE)</f>
        <v>m1002</v>
      </c>
      <c r="E137" s="9">
        <v>106</v>
      </c>
      <c r="F137" s="9">
        <v>105</v>
      </c>
      <c r="G137" s="7" t="s">
        <v>380</v>
      </c>
      <c r="H137" s="9">
        <v>227</v>
      </c>
      <c r="I137" s="9">
        <v>106</v>
      </c>
      <c r="J137" s="9">
        <v>112</v>
      </c>
      <c r="K137" s="9">
        <v>125</v>
      </c>
      <c r="L137" s="9">
        <v>106</v>
      </c>
      <c r="M137" s="9">
        <v>106</v>
      </c>
      <c r="N137" s="8">
        <f>IF(VLOOKUP(VLOOKUP($A137,主线配置!$O:$P,2,FALSE),怪物属性偏向!$E:$O,怪物属性偏向!J$1-1,FALSE)=0,"",VLOOKUP(VLOOKUP($A137,主线配置!$O:$P,2,FALSE),怪物属性偏向!$E:$O,怪物属性偏向!J$1-1,FALSE))</f>
        <v>20000004</v>
      </c>
      <c r="O137" s="8" t="str">
        <f>IF(VLOOKUP(VLOOKUP($A137,主线配置!$O:$P,2,FALSE),怪物属性偏向!$E:$O,怪物属性偏向!K$1-1,FALSE)=0,"",VLOOKUP(VLOOKUP($A137,主线配置!$O:$P,2,FALSE),怪物属性偏向!$E:$O,怪物属性偏向!K$1-1,FALSE))</f>
        <v/>
      </c>
      <c r="P137" s="8" t="str">
        <f>IF(VLOOKUP(VLOOKUP($A137,主线配置!$O:$P,2,FALSE),怪物属性偏向!$E:$O,怪物属性偏向!L$1-1,FALSE)=0,"",VLOOKUP(VLOOKUP($A137,主线配置!$O:$P,2,FALSE),怪物属性偏向!$E:$O,怪物属性偏向!L$1-1,FALSE))</f>
        <v/>
      </c>
      <c r="Q137" s="8">
        <f>IF(VLOOKUP(VLOOKUP($A137,主线配置!$O:$P,2,FALSE),怪物属性偏向!$E:$O,怪物属性偏向!M$1-1,FALSE)=0,"",VLOOKUP(VLOOKUP($A137,主线配置!$O:$P,2,FALSE),怪物属性偏向!$E:$O,怪物属性偏向!M$1-1,FALSE))</f>
        <v>200001</v>
      </c>
      <c r="R137" s="8" t="str">
        <f>IF(VLOOKUP(VLOOKUP($A137,主线配置!$O:$P,2,FALSE),怪物属性偏向!$E:$O,怪物属性偏向!N$1-1,FALSE)=0,"",VLOOKUP(VLOOKUP($A137,主线配置!$O:$P,2,FALSE),怪物属性偏向!$E:$O,怪物属性偏向!N$1-1,FALSE))</f>
        <v/>
      </c>
      <c r="S137" s="8" t="str">
        <f>IF(VLOOKUP(VLOOKUP($A137,主线配置!$O:$P,2,FALSE),怪物属性偏向!$E:$O,怪物属性偏向!O$1-1,FALSE)=0,"",VLOOKUP(VLOOKUP($A137,主线配置!$O:$P,2,FALSE),怪物属性偏向!$E:$O,怪物属性偏向!O$1-1,FALSE))</f>
        <v/>
      </c>
    </row>
    <row r="138" spans="1:19" x14ac:dyDescent="0.15">
      <c r="A138" s="3">
        <f t="shared" si="2"/>
        <v>3000135</v>
      </c>
      <c r="B138" s="1" t="str">
        <f>VLOOKUP(A138,主线配置!G:I,3,FALSE)</f>
        <v>甲虫精</v>
      </c>
      <c r="C138" s="7"/>
      <c r="D138" s="6" t="str">
        <f>VLOOKUP(B138,怪物属性偏向!F:P,11,FALSE)</f>
        <v>m1002</v>
      </c>
      <c r="E138" s="9">
        <v>107</v>
      </c>
      <c r="F138" s="9">
        <v>106</v>
      </c>
      <c r="G138" s="7" t="s">
        <v>381</v>
      </c>
      <c r="H138" s="9">
        <v>228</v>
      </c>
      <c r="I138" s="9">
        <v>107</v>
      </c>
      <c r="J138" s="9">
        <v>113</v>
      </c>
      <c r="K138" s="9">
        <v>126</v>
      </c>
      <c r="L138" s="9">
        <v>107</v>
      </c>
      <c r="M138" s="9">
        <v>107</v>
      </c>
      <c r="N138" s="8">
        <f>IF(VLOOKUP(VLOOKUP($A138,主线配置!$O:$P,2,FALSE),怪物属性偏向!$E:$O,怪物属性偏向!J$1-1,FALSE)=0,"",VLOOKUP(VLOOKUP($A138,主线配置!$O:$P,2,FALSE),怪物属性偏向!$E:$O,怪物属性偏向!J$1-1,FALSE))</f>
        <v>20000004</v>
      </c>
      <c r="O138" s="8" t="str">
        <f>IF(VLOOKUP(VLOOKUP($A138,主线配置!$O:$P,2,FALSE),怪物属性偏向!$E:$O,怪物属性偏向!K$1-1,FALSE)=0,"",VLOOKUP(VLOOKUP($A138,主线配置!$O:$P,2,FALSE),怪物属性偏向!$E:$O,怪物属性偏向!K$1-1,FALSE))</f>
        <v/>
      </c>
      <c r="P138" s="8" t="str">
        <f>IF(VLOOKUP(VLOOKUP($A138,主线配置!$O:$P,2,FALSE),怪物属性偏向!$E:$O,怪物属性偏向!L$1-1,FALSE)=0,"",VLOOKUP(VLOOKUP($A138,主线配置!$O:$P,2,FALSE),怪物属性偏向!$E:$O,怪物属性偏向!L$1-1,FALSE))</f>
        <v/>
      </c>
      <c r="Q138" s="8">
        <f>IF(VLOOKUP(VLOOKUP($A138,主线配置!$O:$P,2,FALSE),怪物属性偏向!$E:$O,怪物属性偏向!M$1-1,FALSE)=0,"",VLOOKUP(VLOOKUP($A138,主线配置!$O:$P,2,FALSE),怪物属性偏向!$E:$O,怪物属性偏向!M$1-1,FALSE))</f>
        <v>200001</v>
      </c>
      <c r="R138" s="8" t="str">
        <f>IF(VLOOKUP(VLOOKUP($A138,主线配置!$O:$P,2,FALSE),怪物属性偏向!$E:$O,怪物属性偏向!N$1-1,FALSE)=0,"",VLOOKUP(VLOOKUP($A138,主线配置!$O:$P,2,FALSE),怪物属性偏向!$E:$O,怪物属性偏向!N$1-1,FALSE))</f>
        <v/>
      </c>
      <c r="S138" s="8" t="str">
        <f>IF(VLOOKUP(VLOOKUP($A138,主线配置!$O:$P,2,FALSE),怪物属性偏向!$E:$O,怪物属性偏向!O$1-1,FALSE)=0,"",VLOOKUP(VLOOKUP($A138,主线配置!$O:$P,2,FALSE),怪物属性偏向!$E:$O,怪物属性偏向!O$1-1,FALSE))</f>
        <v/>
      </c>
    </row>
    <row r="139" spans="1:19" x14ac:dyDescent="0.15">
      <c r="A139" s="3">
        <f t="shared" si="2"/>
        <v>3000136</v>
      </c>
      <c r="B139" s="1" t="str">
        <f>VLOOKUP(A139,主线配置!G:I,3,FALSE)</f>
        <v>甲虫精</v>
      </c>
      <c r="C139" s="7"/>
      <c r="D139" s="6" t="str">
        <f>VLOOKUP(B139,怪物属性偏向!F:P,11,FALSE)</f>
        <v>m1002</v>
      </c>
      <c r="E139" s="9">
        <v>108</v>
      </c>
      <c r="F139" s="9">
        <v>107</v>
      </c>
      <c r="G139" s="7" t="s">
        <v>382</v>
      </c>
      <c r="H139" s="9">
        <v>229</v>
      </c>
      <c r="I139" s="9">
        <v>108</v>
      </c>
      <c r="J139" s="9">
        <v>114</v>
      </c>
      <c r="K139" s="9">
        <v>127</v>
      </c>
      <c r="L139" s="9">
        <v>108</v>
      </c>
      <c r="M139" s="9">
        <v>108</v>
      </c>
      <c r="N139" s="8">
        <f>IF(VLOOKUP(VLOOKUP($A139,主线配置!$O:$P,2,FALSE),怪物属性偏向!$E:$O,怪物属性偏向!J$1-1,FALSE)=0,"",VLOOKUP(VLOOKUP($A139,主线配置!$O:$P,2,FALSE),怪物属性偏向!$E:$O,怪物属性偏向!J$1-1,FALSE))</f>
        <v>20000004</v>
      </c>
      <c r="O139" s="8" t="str">
        <f>IF(VLOOKUP(VLOOKUP($A139,主线配置!$O:$P,2,FALSE),怪物属性偏向!$E:$O,怪物属性偏向!K$1-1,FALSE)=0,"",VLOOKUP(VLOOKUP($A139,主线配置!$O:$P,2,FALSE),怪物属性偏向!$E:$O,怪物属性偏向!K$1-1,FALSE))</f>
        <v/>
      </c>
      <c r="P139" s="8" t="str">
        <f>IF(VLOOKUP(VLOOKUP($A139,主线配置!$O:$P,2,FALSE),怪物属性偏向!$E:$O,怪物属性偏向!L$1-1,FALSE)=0,"",VLOOKUP(VLOOKUP($A139,主线配置!$O:$P,2,FALSE),怪物属性偏向!$E:$O,怪物属性偏向!L$1-1,FALSE))</f>
        <v/>
      </c>
      <c r="Q139" s="8">
        <f>IF(VLOOKUP(VLOOKUP($A139,主线配置!$O:$P,2,FALSE),怪物属性偏向!$E:$O,怪物属性偏向!M$1-1,FALSE)=0,"",VLOOKUP(VLOOKUP($A139,主线配置!$O:$P,2,FALSE),怪物属性偏向!$E:$O,怪物属性偏向!M$1-1,FALSE))</f>
        <v>200001</v>
      </c>
      <c r="R139" s="8" t="str">
        <f>IF(VLOOKUP(VLOOKUP($A139,主线配置!$O:$P,2,FALSE),怪物属性偏向!$E:$O,怪物属性偏向!N$1-1,FALSE)=0,"",VLOOKUP(VLOOKUP($A139,主线配置!$O:$P,2,FALSE),怪物属性偏向!$E:$O,怪物属性偏向!N$1-1,FALSE))</f>
        <v/>
      </c>
      <c r="S139" s="8" t="str">
        <f>IF(VLOOKUP(VLOOKUP($A139,主线配置!$O:$P,2,FALSE),怪物属性偏向!$E:$O,怪物属性偏向!O$1-1,FALSE)=0,"",VLOOKUP(VLOOKUP($A139,主线配置!$O:$P,2,FALSE),怪物属性偏向!$E:$O,怪物属性偏向!O$1-1,FALSE))</f>
        <v/>
      </c>
    </row>
    <row r="140" spans="1:19" x14ac:dyDescent="0.15">
      <c r="A140" s="3">
        <f t="shared" si="2"/>
        <v>3000137</v>
      </c>
      <c r="B140" s="1" t="str">
        <f>VLOOKUP(A140,主线配置!G:I,3,FALSE)</f>
        <v>甲虫精</v>
      </c>
      <c r="C140" s="7"/>
      <c r="D140" s="6" t="str">
        <f>VLOOKUP(B140,怪物属性偏向!F:P,11,FALSE)</f>
        <v>m1002</v>
      </c>
      <c r="E140" s="9">
        <v>109</v>
      </c>
      <c r="F140" s="9">
        <v>108</v>
      </c>
      <c r="G140" s="7" t="s">
        <v>383</v>
      </c>
      <c r="H140" s="9">
        <v>230</v>
      </c>
      <c r="I140" s="9">
        <v>109</v>
      </c>
      <c r="J140" s="9">
        <v>115</v>
      </c>
      <c r="K140" s="9">
        <v>128</v>
      </c>
      <c r="L140" s="9">
        <v>109</v>
      </c>
      <c r="M140" s="9">
        <v>109</v>
      </c>
      <c r="N140" s="8">
        <f>IF(VLOOKUP(VLOOKUP($A140,主线配置!$O:$P,2,FALSE),怪物属性偏向!$E:$O,怪物属性偏向!J$1-1,FALSE)=0,"",VLOOKUP(VLOOKUP($A140,主线配置!$O:$P,2,FALSE),怪物属性偏向!$E:$O,怪物属性偏向!J$1-1,FALSE))</f>
        <v>20000004</v>
      </c>
      <c r="O140" s="8" t="str">
        <f>IF(VLOOKUP(VLOOKUP($A140,主线配置!$O:$P,2,FALSE),怪物属性偏向!$E:$O,怪物属性偏向!K$1-1,FALSE)=0,"",VLOOKUP(VLOOKUP($A140,主线配置!$O:$P,2,FALSE),怪物属性偏向!$E:$O,怪物属性偏向!K$1-1,FALSE))</f>
        <v/>
      </c>
      <c r="P140" s="8" t="str">
        <f>IF(VLOOKUP(VLOOKUP($A140,主线配置!$O:$P,2,FALSE),怪物属性偏向!$E:$O,怪物属性偏向!L$1-1,FALSE)=0,"",VLOOKUP(VLOOKUP($A140,主线配置!$O:$P,2,FALSE),怪物属性偏向!$E:$O,怪物属性偏向!L$1-1,FALSE))</f>
        <v/>
      </c>
      <c r="Q140" s="8">
        <f>IF(VLOOKUP(VLOOKUP($A140,主线配置!$O:$P,2,FALSE),怪物属性偏向!$E:$O,怪物属性偏向!M$1-1,FALSE)=0,"",VLOOKUP(VLOOKUP($A140,主线配置!$O:$P,2,FALSE),怪物属性偏向!$E:$O,怪物属性偏向!M$1-1,FALSE))</f>
        <v>200001</v>
      </c>
      <c r="R140" s="8" t="str">
        <f>IF(VLOOKUP(VLOOKUP($A140,主线配置!$O:$P,2,FALSE),怪物属性偏向!$E:$O,怪物属性偏向!N$1-1,FALSE)=0,"",VLOOKUP(VLOOKUP($A140,主线配置!$O:$P,2,FALSE),怪物属性偏向!$E:$O,怪物属性偏向!N$1-1,FALSE))</f>
        <v/>
      </c>
      <c r="S140" s="8" t="str">
        <f>IF(VLOOKUP(VLOOKUP($A140,主线配置!$O:$P,2,FALSE),怪物属性偏向!$E:$O,怪物属性偏向!O$1-1,FALSE)=0,"",VLOOKUP(VLOOKUP($A140,主线配置!$O:$P,2,FALSE),怪物属性偏向!$E:$O,怪物属性偏向!O$1-1,FALSE))</f>
        <v/>
      </c>
    </row>
    <row r="141" spans="1:19" x14ac:dyDescent="0.15">
      <c r="A141" s="3">
        <f t="shared" si="2"/>
        <v>3000138</v>
      </c>
      <c r="B141" s="1" t="str">
        <f>VLOOKUP(A141,主线配置!G:I,3,FALSE)</f>
        <v>甲虫精</v>
      </c>
      <c r="C141" s="7"/>
      <c r="D141" s="6" t="str">
        <f>VLOOKUP(B141,怪物属性偏向!F:P,11,FALSE)</f>
        <v>m1002</v>
      </c>
      <c r="E141" s="9">
        <v>110</v>
      </c>
      <c r="F141" s="9">
        <v>109</v>
      </c>
      <c r="G141" s="7" t="s">
        <v>384</v>
      </c>
      <c r="H141" s="9">
        <v>231</v>
      </c>
      <c r="I141" s="9">
        <v>110</v>
      </c>
      <c r="J141" s="9">
        <v>116</v>
      </c>
      <c r="K141" s="9">
        <v>129</v>
      </c>
      <c r="L141" s="9">
        <v>110</v>
      </c>
      <c r="M141" s="9">
        <v>110</v>
      </c>
      <c r="N141" s="8">
        <f>IF(VLOOKUP(VLOOKUP($A141,主线配置!$O:$P,2,FALSE),怪物属性偏向!$E:$O,怪物属性偏向!J$1-1,FALSE)=0,"",VLOOKUP(VLOOKUP($A141,主线配置!$O:$P,2,FALSE),怪物属性偏向!$E:$O,怪物属性偏向!J$1-1,FALSE))</f>
        <v>20000004</v>
      </c>
      <c r="O141" s="8" t="str">
        <f>IF(VLOOKUP(VLOOKUP($A141,主线配置!$O:$P,2,FALSE),怪物属性偏向!$E:$O,怪物属性偏向!K$1-1,FALSE)=0,"",VLOOKUP(VLOOKUP($A141,主线配置!$O:$P,2,FALSE),怪物属性偏向!$E:$O,怪物属性偏向!K$1-1,FALSE))</f>
        <v/>
      </c>
      <c r="P141" s="8" t="str">
        <f>IF(VLOOKUP(VLOOKUP($A141,主线配置!$O:$P,2,FALSE),怪物属性偏向!$E:$O,怪物属性偏向!L$1-1,FALSE)=0,"",VLOOKUP(VLOOKUP($A141,主线配置!$O:$P,2,FALSE),怪物属性偏向!$E:$O,怪物属性偏向!L$1-1,FALSE))</f>
        <v/>
      </c>
      <c r="Q141" s="8">
        <f>IF(VLOOKUP(VLOOKUP($A141,主线配置!$O:$P,2,FALSE),怪物属性偏向!$E:$O,怪物属性偏向!M$1-1,FALSE)=0,"",VLOOKUP(VLOOKUP($A141,主线配置!$O:$P,2,FALSE),怪物属性偏向!$E:$O,怪物属性偏向!M$1-1,FALSE))</f>
        <v>200001</v>
      </c>
      <c r="R141" s="8" t="str">
        <f>IF(VLOOKUP(VLOOKUP($A141,主线配置!$O:$P,2,FALSE),怪物属性偏向!$E:$O,怪物属性偏向!N$1-1,FALSE)=0,"",VLOOKUP(VLOOKUP($A141,主线配置!$O:$P,2,FALSE),怪物属性偏向!$E:$O,怪物属性偏向!N$1-1,FALSE))</f>
        <v/>
      </c>
      <c r="S141" s="8" t="str">
        <f>IF(VLOOKUP(VLOOKUP($A141,主线配置!$O:$P,2,FALSE),怪物属性偏向!$E:$O,怪物属性偏向!O$1-1,FALSE)=0,"",VLOOKUP(VLOOKUP($A141,主线配置!$O:$P,2,FALSE),怪物属性偏向!$E:$O,怪物属性偏向!O$1-1,FALSE))</f>
        <v/>
      </c>
    </row>
    <row r="142" spans="1:19" x14ac:dyDescent="0.15">
      <c r="A142" s="3">
        <f t="shared" si="2"/>
        <v>3000139</v>
      </c>
      <c r="B142" s="1" t="str">
        <f>VLOOKUP(A142,主线配置!G:I,3,FALSE)</f>
        <v>甲虫精</v>
      </c>
      <c r="C142" s="7"/>
      <c r="D142" s="6" t="str">
        <f>VLOOKUP(B142,怪物属性偏向!F:P,11,FALSE)</f>
        <v>m1002</v>
      </c>
      <c r="E142" s="9">
        <v>111</v>
      </c>
      <c r="F142" s="9">
        <v>110</v>
      </c>
      <c r="G142" s="7" t="s">
        <v>385</v>
      </c>
      <c r="H142" s="9">
        <v>232</v>
      </c>
      <c r="I142" s="9">
        <v>111</v>
      </c>
      <c r="J142" s="9">
        <v>117</v>
      </c>
      <c r="K142" s="9">
        <v>130</v>
      </c>
      <c r="L142" s="9">
        <v>111</v>
      </c>
      <c r="M142" s="9">
        <v>111</v>
      </c>
      <c r="N142" s="8">
        <f>IF(VLOOKUP(VLOOKUP($A142,主线配置!$O:$P,2,FALSE),怪物属性偏向!$E:$O,怪物属性偏向!J$1-1,FALSE)=0,"",VLOOKUP(VLOOKUP($A142,主线配置!$O:$P,2,FALSE),怪物属性偏向!$E:$O,怪物属性偏向!J$1-1,FALSE))</f>
        <v>20000004</v>
      </c>
      <c r="O142" s="8" t="str">
        <f>IF(VLOOKUP(VLOOKUP($A142,主线配置!$O:$P,2,FALSE),怪物属性偏向!$E:$O,怪物属性偏向!K$1-1,FALSE)=0,"",VLOOKUP(VLOOKUP($A142,主线配置!$O:$P,2,FALSE),怪物属性偏向!$E:$O,怪物属性偏向!K$1-1,FALSE))</f>
        <v/>
      </c>
      <c r="P142" s="8" t="str">
        <f>IF(VLOOKUP(VLOOKUP($A142,主线配置!$O:$P,2,FALSE),怪物属性偏向!$E:$O,怪物属性偏向!L$1-1,FALSE)=0,"",VLOOKUP(VLOOKUP($A142,主线配置!$O:$P,2,FALSE),怪物属性偏向!$E:$O,怪物属性偏向!L$1-1,FALSE))</f>
        <v/>
      </c>
      <c r="Q142" s="8">
        <f>IF(VLOOKUP(VLOOKUP($A142,主线配置!$O:$P,2,FALSE),怪物属性偏向!$E:$O,怪物属性偏向!M$1-1,FALSE)=0,"",VLOOKUP(VLOOKUP($A142,主线配置!$O:$P,2,FALSE),怪物属性偏向!$E:$O,怪物属性偏向!M$1-1,FALSE))</f>
        <v>200001</v>
      </c>
      <c r="R142" s="8" t="str">
        <f>IF(VLOOKUP(VLOOKUP($A142,主线配置!$O:$P,2,FALSE),怪物属性偏向!$E:$O,怪物属性偏向!N$1-1,FALSE)=0,"",VLOOKUP(VLOOKUP($A142,主线配置!$O:$P,2,FALSE),怪物属性偏向!$E:$O,怪物属性偏向!N$1-1,FALSE))</f>
        <v/>
      </c>
      <c r="S142" s="8" t="str">
        <f>IF(VLOOKUP(VLOOKUP($A142,主线配置!$O:$P,2,FALSE),怪物属性偏向!$E:$O,怪物属性偏向!O$1-1,FALSE)=0,"",VLOOKUP(VLOOKUP($A142,主线配置!$O:$P,2,FALSE),怪物属性偏向!$E:$O,怪物属性偏向!O$1-1,FALSE))</f>
        <v/>
      </c>
    </row>
    <row r="143" spans="1:19" x14ac:dyDescent="0.15">
      <c r="A143" s="3">
        <f t="shared" si="2"/>
        <v>3000140</v>
      </c>
      <c r="B143" s="1" t="str">
        <f>VLOOKUP(A143,主线配置!G:I,3,FALSE)</f>
        <v>甲虫精</v>
      </c>
      <c r="C143" s="7"/>
      <c r="D143" s="6" t="str">
        <f>VLOOKUP(B143,怪物属性偏向!F:P,11,FALSE)</f>
        <v>m1002</v>
      </c>
      <c r="E143" s="9">
        <v>112</v>
      </c>
      <c r="F143" s="9">
        <v>111</v>
      </c>
      <c r="G143" s="7" t="s">
        <v>386</v>
      </c>
      <c r="H143" s="9">
        <v>233</v>
      </c>
      <c r="I143" s="9">
        <v>112</v>
      </c>
      <c r="J143" s="9">
        <v>118</v>
      </c>
      <c r="K143" s="9">
        <v>131</v>
      </c>
      <c r="L143" s="9">
        <v>112</v>
      </c>
      <c r="M143" s="9">
        <v>112</v>
      </c>
      <c r="N143" s="8">
        <f>IF(VLOOKUP(VLOOKUP($A143,主线配置!$O:$P,2,FALSE),怪物属性偏向!$E:$O,怪物属性偏向!J$1-1,FALSE)=0,"",VLOOKUP(VLOOKUP($A143,主线配置!$O:$P,2,FALSE),怪物属性偏向!$E:$O,怪物属性偏向!J$1-1,FALSE))</f>
        <v>20000004</v>
      </c>
      <c r="O143" s="8" t="str">
        <f>IF(VLOOKUP(VLOOKUP($A143,主线配置!$O:$P,2,FALSE),怪物属性偏向!$E:$O,怪物属性偏向!K$1-1,FALSE)=0,"",VLOOKUP(VLOOKUP($A143,主线配置!$O:$P,2,FALSE),怪物属性偏向!$E:$O,怪物属性偏向!K$1-1,FALSE))</f>
        <v/>
      </c>
      <c r="P143" s="8" t="str">
        <f>IF(VLOOKUP(VLOOKUP($A143,主线配置!$O:$P,2,FALSE),怪物属性偏向!$E:$O,怪物属性偏向!L$1-1,FALSE)=0,"",VLOOKUP(VLOOKUP($A143,主线配置!$O:$P,2,FALSE),怪物属性偏向!$E:$O,怪物属性偏向!L$1-1,FALSE))</f>
        <v/>
      </c>
      <c r="Q143" s="8">
        <f>IF(VLOOKUP(VLOOKUP($A143,主线配置!$O:$P,2,FALSE),怪物属性偏向!$E:$O,怪物属性偏向!M$1-1,FALSE)=0,"",VLOOKUP(VLOOKUP($A143,主线配置!$O:$P,2,FALSE),怪物属性偏向!$E:$O,怪物属性偏向!M$1-1,FALSE))</f>
        <v>200001</v>
      </c>
      <c r="R143" s="8" t="str">
        <f>IF(VLOOKUP(VLOOKUP($A143,主线配置!$O:$P,2,FALSE),怪物属性偏向!$E:$O,怪物属性偏向!N$1-1,FALSE)=0,"",VLOOKUP(VLOOKUP($A143,主线配置!$O:$P,2,FALSE),怪物属性偏向!$E:$O,怪物属性偏向!N$1-1,FALSE))</f>
        <v/>
      </c>
      <c r="S143" s="8" t="str">
        <f>IF(VLOOKUP(VLOOKUP($A143,主线配置!$O:$P,2,FALSE),怪物属性偏向!$E:$O,怪物属性偏向!O$1-1,FALSE)=0,"",VLOOKUP(VLOOKUP($A143,主线配置!$O:$P,2,FALSE),怪物属性偏向!$E:$O,怪物属性偏向!O$1-1,FALSE))</f>
        <v/>
      </c>
    </row>
    <row r="144" spans="1:19" x14ac:dyDescent="0.15">
      <c r="A144" s="3">
        <f t="shared" si="2"/>
        <v>3000141</v>
      </c>
      <c r="B144" s="1" t="str">
        <f>VLOOKUP(A144,主线配置!G:I,3,FALSE)</f>
        <v>甲虫精</v>
      </c>
      <c r="C144" s="7"/>
      <c r="D144" s="6" t="str">
        <f>VLOOKUP(B144,怪物属性偏向!F:P,11,FALSE)</f>
        <v>m1002</v>
      </c>
      <c r="E144" s="9">
        <v>113</v>
      </c>
      <c r="F144" s="9">
        <v>112</v>
      </c>
      <c r="G144" s="7" t="s">
        <v>387</v>
      </c>
      <c r="H144" s="9">
        <v>234</v>
      </c>
      <c r="I144" s="9">
        <v>113</v>
      </c>
      <c r="J144" s="9">
        <v>119</v>
      </c>
      <c r="K144" s="9">
        <v>132</v>
      </c>
      <c r="L144" s="9">
        <v>113</v>
      </c>
      <c r="M144" s="9">
        <v>113</v>
      </c>
      <c r="N144" s="8">
        <f>IF(VLOOKUP(VLOOKUP($A144,主线配置!$O:$P,2,FALSE),怪物属性偏向!$E:$O,怪物属性偏向!J$1-1,FALSE)=0,"",VLOOKUP(VLOOKUP($A144,主线配置!$O:$P,2,FALSE),怪物属性偏向!$E:$O,怪物属性偏向!J$1-1,FALSE))</f>
        <v>20000004</v>
      </c>
      <c r="O144" s="8" t="str">
        <f>IF(VLOOKUP(VLOOKUP($A144,主线配置!$O:$P,2,FALSE),怪物属性偏向!$E:$O,怪物属性偏向!K$1-1,FALSE)=0,"",VLOOKUP(VLOOKUP($A144,主线配置!$O:$P,2,FALSE),怪物属性偏向!$E:$O,怪物属性偏向!K$1-1,FALSE))</f>
        <v/>
      </c>
      <c r="P144" s="8" t="str">
        <f>IF(VLOOKUP(VLOOKUP($A144,主线配置!$O:$P,2,FALSE),怪物属性偏向!$E:$O,怪物属性偏向!L$1-1,FALSE)=0,"",VLOOKUP(VLOOKUP($A144,主线配置!$O:$P,2,FALSE),怪物属性偏向!$E:$O,怪物属性偏向!L$1-1,FALSE))</f>
        <v/>
      </c>
      <c r="Q144" s="8">
        <f>IF(VLOOKUP(VLOOKUP($A144,主线配置!$O:$P,2,FALSE),怪物属性偏向!$E:$O,怪物属性偏向!M$1-1,FALSE)=0,"",VLOOKUP(VLOOKUP($A144,主线配置!$O:$P,2,FALSE),怪物属性偏向!$E:$O,怪物属性偏向!M$1-1,FALSE))</f>
        <v>200001</v>
      </c>
      <c r="R144" s="8" t="str">
        <f>IF(VLOOKUP(VLOOKUP($A144,主线配置!$O:$P,2,FALSE),怪物属性偏向!$E:$O,怪物属性偏向!N$1-1,FALSE)=0,"",VLOOKUP(VLOOKUP($A144,主线配置!$O:$P,2,FALSE),怪物属性偏向!$E:$O,怪物属性偏向!N$1-1,FALSE))</f>
        <v/>
      </c>
      <c r="S144" s="8" t="str">
        <f>IF(VLOOKUP(VLOOKUP($A144,主线配置!$O:$P,2,FALSE),怪物属性偏向!$E:$O,怪物属性偏向!O$1-1,FALSE)=0,"",VLOOKUP(VLOOKUP($A144,主线配置!$O:$P,2,FALSE),怪物属性偏向!$E:$O,怪物属性偏向!O$1-1,FALSE))</f>
        <v/>
      </c>
    </row>
    <row r="145" spans="1:19" x14ac:dyDescent="0.15">
      <c r="A145" s="3">
        <f t="shared" si="2"/>
        <v>3000142</v>
      </c>
      <c r="B145" s="1" t="str">
        <f>VLOOKUP(A145,主线配置!G:I,3,FALSE)</f>
        <v>甲虫精</v>
      </c>
      <c r="C145" s="7"/>
      <c r="D145" s="6" t="str">
        <f>VLOOKUP(B145,怪物属性偏向!F:P,11,FALSE)</f>
        <v>m1002</v>
      </c>
      <c r="E145" s="9">
        <v>114</v>
      </c>
      <c r="F145" s="9">
        <v>113</v>
      </c>
      <c r="G145" s="7" t="s">
        <v>388</v>
      </c>
      <c r="H145" s="9">
        <v>235</v>
      </c>
      <c r="I145" s="9">
        <v>114</v>
      </c>
      <c r="J145" s="9">
        <v>120</v>
      </c>
      <c r="K145" s="9">
        <v>133</v>
      </c>
      <c r="L145" s="9">
        <v>114</v>
      </c>
      <c r="M145" s="9">
        <v>114</v>
      </c>
      <c r="N145" s="8">
        <f>IF(VLOOKUP(VLOOKUP($A145,主线配置!$O:$P,2,FALSE),怪物属性偏向!$E:$O,怪物属性偏向!J$1-1,FALSE)=0,"",VLOOKUP(VLOOKUP($A145,主线配置!$O:$P,2,FALSE),怪物属性偏向!$E:$O,怪物属性偏向!J$1-1,FALSE))</f>
        <v>20000004</v>
      </c>
      <c r="O145" s="8" t="str">
        <f>IF(VLOOKUP(VLOOKUP($A145,主线配置!$O:$P,2,FALSE),怪物属性偏向!$E:$O,怪物属性偏向!K$1-1,FALSE)=0,"",VLOOKUP(VLOOKUP($A145,主线配置!$O:$P,2,FALSE),怪物属性偏向!$E:$O,怪物属性偏向!K$1-1,FALSE))</f>
        <v/>
      </c>
      <c r="P145" s="8" t="str">
        <f>IF(VLOOKUP(VLOOKUP($A145,主线配置!$O:$P,2,FALSE),怪物属性偏向!$E:$O,怪物属性偏向!L$1-1,FALSE)=0,"",VLOOKUP(VLOOKUP($A145,主线配置!$O:$P,2,FALSE),怪物属性偏向!$E:$O,怪物属性偏向!L$1-1,FALSE))</f>
        <v/>
      </c>
      <c r="Q145" s="8">
        <f>IF(VLOOKUP(VLOOKUP($A145,主线配置!$O:$P,2,FALSE),怪物属性偏向!$E:$O,怪物属性偏向!M$1-1,FALSE)=0,"",VLOOKUP(VLOOKUP($A145,主线配置!$O:$P,2,FALSE),怪物属性偏向!$E:$O,怪物属性偏向!M$1-1,FALSE))</f>
        <v>200001</v>
      </c>
      <c r="R145" s="8" t="str">
        <f>IF(VLOOKUP(VLOOKUP($A145,主线配置!$O:$P,2,FALSE),怪物属性偏向!$E:$O,怪物属性偏向!N$1-1,FALSE)=0,"",VLOOKUP(VLOOKUP($A145,主线配置!$O:$P,2,FALSE),怪物属性偏向!$E:$O,怪物属性偏向!N$1-1,FALSE))</f>
        <v/>
      </c>
      <c r="S145" s="8" t="str">
        <f>IF(VLOOKUP(VLOOKUP($A145,主线配置!$O:$P,2,FALSE),怪物属性偏向!$E:$O,怪物属性偏向!O$1-1,FALSE)=0,"",VLOOKUP(VLOOKUP($A145,主线配置!$O:$P,2,FALSE),怪物属性偏向!$E:$O,怪物属性偏向!O$1-1,FALSE))</f>
        <v/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topLeftCell="A105" workbookViewId="0">
      <selection activeCell="I146" sqref="I146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x14ac:dyDescent="0.15">
      <c r="A5" s="4">
        <f>W5</f>
        <v>3000001</v>
      </c>
      <c r="B5" s="4">
        <v>0</v>
      </c>
      <c r="C5" s="4">
        <v>0</v>
      </c>
      <c r="D5" s="4">
        <v>0</v>
      </c>
      <c r="E5" s="4">
        <v>0</v>
      </c>
      <c r="F5" s="4">
        <f>VLOOKUP(Z5,主线配置!H:N,6,FALSE)</f>
        <v>60</v>
      </c>
      <c r="G5" s="4">
        <f>VLOOKUP(Z5,主线配置!H:N,4,FALSE)</f>
        <v>121</v>
      </c>
      <c r="H5" s="4">
        <v>0</v>
      </c>
      <c r="I5" s="4">
        <f>VLOOKUP(Z5,主线配置!H:N,5,FALSE)</f>
        <v>202</v>
      </c>
      <c r="J5" s="4">
        <f>VLOOKUP(Z5,主线配置!H:N,7,FALSE)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VLOOKUP(Z5,主线配置!F:G,2,FALSE)</f>
        <v>3000001</v>
      </c>
      <c r="X5" s="4">
        <f>VLOOKUP(Z5,主线配置!H:J,3,FALSE)</f>
        <v>1</v>
      </c>
      <c r="Y5" t="str">
        <f>VLOOKUP(Z5,主线配置!H:I,2,FALSE)</f>
        <v>小蘑菇</v>
      </c>
      <c r="Z5">
        <v>1</v>
      </c>
    </row>
    <row r="6" spans="1:26" x14ac:dyDescent="0.15">
      <c r="A6" s="4">
        <f t="shared" ref="A6:A33" si="0">W6</f>
        <v>3000002</v>
      </c>
      <c r="B6" s="4">
        <v>0</v>
      </c>
      <c r="C6" s="4">
        <v>0</v>
      </c>
      <c r="D6" s="4">
        <v>0</v>
      </c>
      <c r="E6" s="4">
        <v>0</v>
      </c>
      <c r="F6" s="4">
        <f>VLOOKUP(Z6,主线配置!H:N,6,FALSE)</f>
        <v>67</v>
      </c>
      <c r="G6" s="4">
        <f>VLOOKUP(Z6,主线配置!H:N,4,FALSE)</f>
        <v>134</v>
      </c>
      <c r="H6" s="4">
        <v>0</v>
      </c>
      <c r="I6" s="4">
        <f>VLOOKUP(Z6,主线配置!H:N,5,FALSE)</f>
        <v>224</v>
      </c>
      <c r="J6" s="4">
        <f>VLOOKUP(Z6,主线配置!H:N,7,FALSE)</f>
        <v>0</v>
      </c>
      <c r="K6" s="4">
        <v>100</v>
      </c>
      <c r="L6" s="4">
        <v>0</v>
      </c>
      <c r="M6" s="4">
        <v>0</v>
      </c>
      <c r="N6" s="4">
        <v>95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>VLOOKUP(Z6,主线配置!F:G,2,FALSE)</f>
        <v>3000002</v>
      </c>
      <c r="X6" s="4">
        <f>VLOOKUP(Z6,主线配置!H:J,3,FALSE)</f>
        <v>2</v>
      </c>
      <c r="Y6" t="str">
        <f>VLOOKUP(Z6,主线配置!H:I,2,FALSE)</f>
        <v>小蘑菇</v>
      </c>
      <c r="Z6">
        <f>Z5+1</f>
        <v>2</v>
      </c>
    </row>
    <row r="7" spans="1:26" x14ac:dyDescent="0.15">
      <c r="A7" s="4">
        <f t="shared" si="0"/>
        <v>3000003</v>
      </c>
      <c r="B7" s="4">
        <v>0</v>
      </c>
      <c r="C7" s="4">
        <v>0</v>
      </c>
      <c r="D7" s="4">
        <v>0</v>
      </c>
      <c r="E7" s="4">
        <v>0</v>
      </c>
      <c r="F7" s="4">
        <f>VLOOKUP(Z7,主线配置!H:N,6,FALSE)</f>
        <v>67</v>
      </c>
      <c r="G7" s="4">
        <f>VLOOKUP(Z7,主线配置!H:N,4,FALSE)</f>
        <v>134</v>
      </c>
      <c r="H7" s="4">
        <v>0</v>
      </c>
      <c r="I7" s="4">
        <f>VLOOKUP(Z7,主线配置!H:N,5,FALSE)</f>
        <v>224</v>
      </c>
      <c r="J7" s="4">
        <f>VLOOKUP(Z7,主线配置!H:N,7,FALSE)</f>
        <v>0</v>
      </c>
      <c r="K7" s="4">
        <v>100</v>
      </c>
      <c r="L7" s="4">
        <v>0</v>
      </c>
      <c r="M7" s="4">
        <v>0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>VLOOKUP(Z7,主线配置!F:G,2,FALSE)</f>
        <v>3000003</v>
      </c>
      <c r="X7" s="4">
        <f>VLOOKUP(Z7,主线配置!H:J,3,FALSE)</f>
        <v>2</v>
      </c>
      <c r="Y7" t="str">
        <f>VLOOKUP(Z7,主线配置!H:I,2,FALSE)</f>
        <v>小蘑菇</v>
      </c>
      <c r="Z7">
        <f t="shared" ref="Z7:Z70" si="1">Z6+1</f>
        <v>3</v>
      </c>
    </row>
    <row r="8" spans="1:26" x14ac:dyDescent="0.15">
      <c r="A8" s="4">
        <f t="shared" si="0"/>
        <v>3000004</v>
      </c>
      <c r="B8" s="4">
        <v>0</v>
      </c>
      <c r="C8" s="4">
        <v>0</v>
      </c>
      <c r="D8" s="4">
        <v>0</v>
      </c>
      <c r="E8" s="4">
        <v>0</v>
      </c>
      <c r="F8" s="4">
        <f>VLOOKUP(Z8,主线配置!H:N,6,FALSE)</f>
        <v>73</v>
      </c>
      <c r="G8" s="4">
        <f>VLOOKUP(Z8,主线配置!H:N,4,FALSE)</f>
        <v>147</v>
      </c>
      <c r="H8" s="4">
        <v>0</v>
      </c>
      <c r="I8" s="4">
        <f>VLOOKUP(Z8,主线配置!H:N,5,FALSE)</f>
        <v>246</v>
      </c>
      <c r="J8" s="4">
        <f>VLOOKUP(Z8,主线配置!H:N,7,FALSE)</f>
        <v>0</v>
      </c>
      <c r="K8" s="4">
        <v>100</v>
      </c>
      <c r="L8" s="4">
        <v>0</v>
      </c>
      <c r="M8" s="4">
        <v>0</v>
      </c>
      <c r="N8" s="4">
        <v>95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>VLOOKUP(Z8,主线配置!F:G,2,FALSE)</f>
        <v>3000004</v>
      </c>
      <c r="X8" s="4">
        <f>VLOOKUP(Z8,主线配置!H:J,3,FALSE)</f>
        <v>3</v>
      </c>
      <c r="Y8" t="str">
        <f>VLOOKUP(Z8,主线配置!H:I,2,FALSE)</f>
        <v>小蘑菇</v>
      </c>
      <c r="Z8">
        <f t="shared" si="1"/>
        <v>4</v>
      </c>
    </row>
    <row r="9" spans="1:26" x14ac:dyDescent="0.15">
      <c r="A9" s="4">
        <f t="shared" si="0"/>
        <v>3000005</v>
      </c>
      <c r="B9" s="4">
        <v>0</v>
      </c>
      <c r="C9" s="4">
        <v>0</v>
      </c>
      <c r="D9" s="4">
        <v>0</v>
      </c>
      <c r="E9" s="4">
        <v>0</v>
      </c>
      <c r="F9" s="4">
        <f>VLOOKUP(Z9,主线配置!H:N,6,FALSE)</f>
        <v>73</v>
      </c>
      <c r="G9" s="4">
        <f>VLOOKUP(Z9,主线配置!H:N,4,FALSE)</f>
        <v>147</v>
      </c>
      <c r="H9" s="4">
        <v>0</v>
      </c>
      <c r="I9" s="4">
        <f>VLOOKUP(Z9,主线配置!H:N,5,FALSE)</f>
        <v>246</v>
      </c>
      <c r="J9" s="4">
        <f>VLOOKUP(Z9,主线配置!H:N,7,FALSE)</f>
        <v>0</v>
      </c>
      <c r="K9" s="4">
        <v>100</v>
      </c>
      <c r="L9" s="4">
        <v>0</v>
      </c>
      <c r="M9" s="4">
        <v>0</v>
      </c>
      <c r="N9" s="4">
        <v>95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>VLOOKUP(Z9,主线配置!F:G,2,FALSE)</f>
        <v>3000005</v>
      </c>
      <c r="X9" s="4">
        <f>VLOOKUP(Z9,主线配置!H:J,3,FALSE)</f>
        <v>3</v>
      </c>
      <c r="Y9" t="str">
        <f>VLOOKUP(Z9,主线配置!H:I,2,FALSE)</f>
        <v>小蘑菇</v>
      </c>
      <c r="Z9">
        <f t="shared" si="1"/>
        <v>5</v>
      </c>
    </row>
    <row r="10" spans="1:26" x14ac:dyDescent="0.15">
      <c r="A10" s="4">
        <f t="shared" si="0"/>
        <v>3000006</v>
      </c>
      <c r="B10" s="4">
        <v>0</v>
      </c>
      <c r="C10" s="4">
        <v>0</v>
      </c>
      <c r="D10" s="4">
        <v>0</v>
      </c>
      <c r="E10" s="4">
        <v>0</v>
      </c>
      <c r="F10" s="4">
        <f>VLOOKUP(Z10,主线配置!H:N,6,FALSE)</f>
        <v>73</v>
      </c>
      <c r="G10" s="4">
        <f>VLOOKUP(Z10,主线配置!H:N,4,FALSE)</f>
        <v>147</v>
      </c>
      <c r="H10" s="4">
        <v>0</v>
      </c>
      <c r="I10" s="4">
        <f>VLOOKUP(Z10,主线配置!H:N,5,FALSE)</f>
        <v>246</v>
      </c>
      <c r="J10" s="4">
        <f>VLOOKUP(Z10,主线配置!H:N,7,FALSE)</f>
        <v>0</v>
      </c>
      <c r="K10" s="4">
        <v>100</v>
      </c>
      <c r="L10" s="4">
        <v>0</v>
      </c>
      <c r="M10" s="4">
        <v>0</v>
      </c>
      <c r="N10" s="4">
        <v>95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>VLOOKUP(Z10,主线配置!F:G,2,FALSE)</f>
        <v>3000006</v>
      </c>
      <c r="X10" s="4">
        <f>VLOOKUP(Z10,主线配置!H:J,3,FALSE)</f>
        <v>3</v>
      </c>
      <c r="Y10" t="str">
        <f>VLOOKUP(Z10,主线配置!H:I,2,FALSE)</f>
        <v>小蘑菇</v>
      </c>
      <c r="Z10">
        <f t="shared" si="1"/>
        <v>6</v>
      </c>
    </row>
    <row r="11" spans="1:26" x14ac:dyDescent="0.15">
      <c r="A11" s="4">
        <f t="shared" si="0"/>
        <v>3000007</v>
      </c>
      <c r="B11" s="4">
        <v>0</v>
      </c>
      <c r="C11" s="4">
        <v>0</v>
      </c>
      <c r="D11" s="4">
        <v>0</v>
      </c>
      <c r="E11" s="4">
        <v>0</v>
      </c>
      <c r="F11" s="4">
        <f>VLOOKUP(Z11,主线配置!H:N,6,FALSE)</f>
        <v>41</v>
      </c>
      <c r="G11" s="4">
        <f>VLOOKUP(Z11,主线配置!H:N,4,FALSE)</f>
        <v>221</v>
      </c>
      <c r="H11" s="4">
        <v>0</v>
      </c>
      <c r="I11" s="4">
        <f>VLOOKUP(Z11,主线配置!H:N,5,FALSE)</f>
        <v>123</v>
      </c>
      <c r="J11" s="4">
        <f>VLOOKUP(Z11,主线配置!H:N,7,FALSE)</f>
        <v>0</v>
      </c>
      <c r="K11" s="4">
        <v>100</v>
      </c>
      <c r="L11" s="4">
        <v>0</v>
      </c>
      <c r="M11" s="4">
        <v>0</v>
      </c>
      <c r="N11" s="4">
        <v>95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f>VLOOKUP(Z11,主线配置!F:G,2,FALSE)</f>
        <v>3000007</v>
      </c>
      <c r="X11" s="4">
        <f>VLOOKUP(Z11,主线配置!H:J,3,FALSE)</f>
        <v>3</v>
      </c>
      <c r="Y11" t="str">
        <f>VLOOKUP(Z11,主线配置!H:I,2,FALSE)</f>
        <v>黄蜂怪</v>
      </c>
      <c r="Z11">
        <f t="shared" si="1"/>
        <v>7</v>
      </c>
    </row>
    <row r="12" spans="1:26" x14ac:dyDescent="0.15">
      <c r="A12" s="4">
        <f t="shared" si="0"/>
        <v>3000008</v>
      </c>
      <c r="B12" s="4">
        <v>0</v>
      </c>
      <c r="C12" s="4">
        <v>0</v>
      </c>
      <c r="D12" s="4">
        <v>0</v>
      </c>
      <c r="E12" s="4">
        <v>0</v>
      </c>
      <c r="F12" s="4">
        <f>VLOOKUP(Z12,主线配置!H:N,6,FALSE)</f>
        <v>41</v>
      </c>
      <c r="G12" s="4">
        <f>VLOOKUP(Z12,主线配置!H:N,4,FALSE)</f>
        <v>221</v>
      </c>
      <c r="H12" s="4">
        <v>0</v>
      </c>
      <c r="I12" s="4">
        <f>VLOOKUP(Z12,主线配置!H:N,5,FALSE)</f>
        <v>123</v>
      </c>
      <c r="J12" s="4">
        <f>VLOOKUP(Z12,主线配置!H:N,7,FALSE)</f>
        <v>0</v>
      </c>
      <c r="K12" s="4">
        <v>100</v>
      </c>
      <c r="L12" s="4">
        <v>0</v>
      </c>
      <c r="M12" s="4">
        <v>0</v>
      </c>
      <c r="N12" s="4">
        <v>95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>VLOOKUP(Z12,主线配置!F:G,2,FALSE)</f>
        <v>3000008</v>
      </c>
      <c r="X12" s="4">
        <f>VLOOKUP(Z12,主线配置!H:J,3,FALSE)</f>
        <v>3</v>
      </c>
      <c r="Y12" t="str">
        <f>VLOOKUP(Z12,主线配置!H:I,2,FALSE)</f>
        <v>黄蜂怪</v>
      </c>
      <c r="Z12">
        <f t="shared" si="1"/>
        <v>8</v>
      </c>
    </row>
    <row r="13" spans="1:26" x14ac:dyDescent="0.15">
      <c r="A13" s="4">
        <f t="shared" si="0"/>
        <v>3000009</v>
      </c>
      <c r="B13" s="4">
        <v>0</v>
      </c>
      <c r="C13" s="4">
        <v>0</v>
      </c>
      <c r="D13" s="4">
        <v>0</v>
      </c>
      <c r="E13" s="4">
        <v>0</v>
      </c>
      <c r="F13" s="4">
        <f>VLOOKUP(Z13,主线配置!H:N,6,FALSE)</f>
        <v>80</v>
      </c>
      <c r="G13" s="4">
        <f>VLOOKUP(Z13,主线配置!H:N,4,FALSE)</f>
        <v>160</v>
      </c>
      <c r="H13" s="4">
        <v>0</v>
      </c>
      <c r="I13" s="4">
        <f>VLOOKUP(Z13,主线配置!H:N,5,FALSE)</f>
        <v>268</v>
      </c>
      <c r="J13" s="4">
        <f>VLOOKUP(Z13,主线配置!H:N,7,FALSE)</f>
        <v>0</v>
      </c>
      <c r="K13" s="4">
        <v>100</v>
      </c>
      <c r="L13" s="4">
        <v>0</v>
      </c>
      <c r="M13" s="4">
        <v>0</v>
      </c>
      <c r="N13" s="4">
        <v>95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VLOOKUP(Z13,主线配置!F:G,2,FALSE)</f>
        <v>3000009</v>
      </c>
      <c r="X13" s="4">
        <f>VLOOKUP(Z13,主线配置!H:J,3,FALSE)</f>
        <v>4</v>
      </c>
      <c r="Y13" t="str">
        <f>VLOOKUP(Z13,主线配置!H:I,2,FALSE)</f>
        <v>小蘑菇</v>
      </c>
      <c r="Z13">
        <f t="shared" si="1"/>
        <v>9</v>
      </c>
    </row>
    <row r="14" spans="1:26" x14ac:dyDescent="0.15">
      <c r="A14" s="4">
        <f t="shared" si="0"/>
        <v>3000010</v>
      </c>
      <c r="B14" s="4">
        <v>0</v>
      </c>
      <c r="C14" s="4">
        <v>0</v>
      </c>
      <c r="D14" s="4">
        <v>0</v>
      </c>
      <c r="E14" s="4">
        <v>0</v>
      </c>
      <c r="F14" s="4">
        <f>VLOOKUP(Z14,主线配置!H:N,6,FALSE)</f>
        <v>80</v>
      </c>
      <c r="G14" s="4">
        <f>VLOOKUP(Z14,主线配置!H:N,4,FALSE)</f>
        <v>160</v>
      </c>
      <c r="H14" s="4">
        <v>0</v>
      </c>
      <c r="I14" s="4">
        <f>VLOOKUP(Z14,主线配置!H:N,5,FALSE)</f>
        <v>268</v>
      </c>
      <c r="J14" s="4">
        <f>VLOOKUP(Z14,主线配置!H:N,7,FALSE)</f>
        <v>0</v>
      </c>
      <c r="K14" s="4">
        <v>100</v>
      </c>
      <c r="L14" s="4">
        <v>0</v>
      </c>
      <c r="M14" s="4">
        <v>0</v>
      </c>
      <c r="N14" s="4">
        <v>95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VLOOKUP(Z14,主线配置!F:G,2,FALSE)</f>
        <v>3000010</v>
      </c>
      <c r="X14" s="4">
        <f>VLOOKUP(Z14,主线配置!H:J,3,FALSE)</f>
        <v>4</v>
      </c>
      <c r="Y14" t="str">
        <f>VLOOKUP(Z14,主线配置!H:I,2,FALSE)</f>
        <v>小蘑菇</v>
      </c>
      <c r="Z14">
        <f t="shared" si="1"/>
        <v>10</v>
      </c>
    </row>
    <row r="15" spans="1:26" x14ac:dyDescent="0.15">
      <c r="A15" s="4">
        <f t="shared" si="0"/>
        <v>3000011</v>
      </c>
      <c r="B15" s="4">
        <v>0</v>
      </c>
      <c r="C15" s="4">
        <v>0</v>
      </c>
      <c r="D15" s="4">
        <v>0</v>
      </c>
      <c r="E15" s="4">
        <v>0</v>
      </c>
      <c r="F15" s="4">
        <f>VLOOKUP(Z15,主线配置!H:N,6,FALSE)</f>
        <v>45</v>
      </c>
      <c r="G15" s="4">
        <f>VLOOKUP(Z15,主线配置!H:N,4,FALSE)</f>
        <v>241</v>
      </c>
      <c r="H15" s="4">
        <v>0</v>
      </c>
      <c r="I15" s="4">
        <f>VLOOKUP(Z15,主线配置!H:N,5,FALSE)</f>
        <v>134</v>
      </c>
      <c r="J15" s="4">
        <f>VLOOKUP(Z15,主线配置!H:N,7,FALSE)</f>
        <v>0</v>
      </c>
      <c r="K15" s="4">
        <v>100</v>
      </c>
      <c r="L15" s="4">
        <v>0</v>
      </c>
      <c r="M15" s="4">
        <v>0</v>
      </c>
      <c r="N15" s="4">
        <v>95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>VLOOKUP(Z15,主线配置!F:G,2,FALSE)</f>
        <v>3000011</v>
      </c>
      <c r="X15" s="4">
        <f>VLOOKUP(Z15,主线配置!H:J,3,FALSE)</f>
        <v>4</v>
      </c>
      <c r="Y15" t="str">
        <f>VLOOKUP(Z15,主线配置!H:I,2,FALSE)</f>
        <v>黄蜂怪</v>
      </c>
      <c r="Z15">
        <f t="shared" si="1"/>
        <v>11</v>
      </c>
    </row>
    <row r="16" spans="1:26" x14ac:dyDescent="0.15">
      <c r="A16" s="4">
        <f t="shared" si="0"/>
        <v>3000012</v>
      </c>
      <c r="B16" s="4">
        <v>0</v>
      </c>
      <c r="C16" s="4">
        <v>0</v>
      </c>
      <c r="D16" s="4">
        <v>0</v>
      </c>
      <c r="E16" s="4">
        <v>0</v>
      </c>
      <c r="F16" s="4">
        <f>VLOOKUP(Z16,主线配置!H:N,6,FALSE)</f>
        <v>45</v>
      </c>
      <c r="G16" s="4">
        <f>VLOOKUP(Z16,主线配置!H:N,4,FALSE)</f>
        <v>241</v>
      </c>
      <c r="H16" s="4">
        <v>0</v>
      </c>
      <c r="I16" s="4">
        <f>VLOOKUP(Z16,主线配置!H:N,5,FALSE)</f>
        <v>134</v>
      </c>
      <c r="J16" s="4">
        <f>VLOOKUP(Z16,主线配置!H:N,7,FALSE)</f>
        <v>0</v>
      </c>
      <c r="K16" s="4">
        <v>100</v>
      </c>
      <c r="L16" s="4">
        <v>0</v>
      </c>
      <c r="M16" s="4">
        <v>0</v>
      </c>
      <c r="N16" s="4">
        <v>95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>VLOOKUP(Z16,主线配置!F:G,2,FALSE)</f>
        <v>3000012</v>
      </c>
      <c r="X16" s="4">
        <f>VLOOKUP(Z16,主线配置!H:J,3,FALSE)</f>
        <v>4</v>
      </c>
      <c r="Y16" t="str">
        <f>VLOOKUP(Z16,主线配置!H:I,2,FALSE)</f>
        <v>黄蜂怪</v>
      </c>
      <c r="Z16">
        <f t="shared" si="1"/>
        <v>12</v>
      </c>
    </row>
    <row r="17" spans="1:26" x14ac:dyDescent="0.15">
      <c r="A17" s="4">
        <f t="shared" si="0"/>
        <v>3000013</v>
      </c>
      <c r="B17" s="4">
        <v>0</v>
      </c>
      <c r="C17" s="4">
        <v>0</v>
      </c>
      <c r="D17" s="4">
        <v>0</v>
      </c>
      <c r="E17" s="4">
        <v>0</v>
      </c>
      <c r="F17" s="4">
        <f>VLOOKUP(Z17,主线配置!H:N,6,FALSE)</f>
        <v>145</v>
      </c>
      <c r="G17" s="4">
        <f>VLOOKUP(Z17,主线配置!H:N,4,FALSE)</f>
        <v>121</v>
      </c>
      <c r="H17" s="4">
        <v>0</v>
      </c>
      <c r="I17" s="4">
        <f>VLOOKUP(Z17,主线配置!H:N,5,FALSE)</f>
        <v>290</v>
      </c>
      <c r="J17" s="4">
        <f>VLOOKUP(Z17,主线配置!H:N,7,FALSE)</f>
        <v>0</v>
      </c>
      <c r="K17" s="4">
        <v>100</v>
      </c>
      <c r="L17" s="4">
        <v>0</v>
      </c>
      <c r="M17" s="4">
        <v>0</v>
      </c>
      <c r="N17" s="4">
        <v>95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>VLOOKUP(Z17,主线配置!F:G,2,FALSE)</f>
        <v>3000013</v>
      </c>
      <c r="X17" s="4">
        <f>VLOOKUP(Z17,主线配置!H:J,3,FALSE)</f>
        <v>5</v>
      </c>
      <c r="Y17" t="str">
        <f>VLOOKUP(Z17,主线配置!H:I,2,FALSE)</f>
        <v>甲虫精</v>
      </c>
      <c r="Z17">
        <f t="shared" si="1"/>
        <v>13</v>
      </c>
    </row>
    <row r="18" spans="1:26" x14ac:dyDescent="0.15">
      <c r="A18" s="4">
        <f t="shared" si="0"/>
        <v>3000014</v>
      </c>
      <c r="B18" s="4">
        <v>0</v>
      </c>
      <c r="C18" s="4">
        <v>0</v>
      </c>
      <c r="D18" s="4">
        <v>0</v>
      </c>
      <c r="E18" s="4">
        <v>0</v>
      </c>
      <c r="F18" s="4">
        <f>VLOOKUP(Z18,主线配置!H:N,6,FALSE)</f>
        <v>87</v>
      </c>
      <c r="G18" s="4">
        <f>VLOOKUP(Z18,主线配置!H:N,4,FALSE)</f>
        <v>174</v>
      </c>
      <c r="H18" s="4">
        <v>0</v>
      </c>
      <c r="I18" s="4">
        <f>VLOOKUP(Z18,主线配置!H:N,5,FALSE)</f>
        <v>290</v>
      </c>
      <c r="J18" s="4">
        <f>VLOOKUP(Z18,主线配置!H:N,7,FALSE)</f>
        <v>0</v>
      </c>
      <c r="K18" s="4">
        <v>100</v>
      </c>
      <c r="L18" s="4">
        <v>0</v>
      </c>
      <c r="M18" s="4">
        <v>0</v>
      </c>
      <c r="N18" s="4">
        <v>95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>VLOOKUP(Z18,主线配置!F:G,2,FALSE)</f>
        <v>3000014</v>
      </c>
      <c r="X18" s="4">
        <f>VLOOKUP(Z18,主线配置!H:J,3,FALSE)</f>
        <v>5</v>
      </c>
      <c r="Y18" t="str">
        <f>VLOOKUP(Z18,主线配置!H:I,2,FALSE)</f>
        <v>小蘑菇</v>
      </c>
      <c r="Z18">
        <f t="shared" si="1"/>
        <v>14</v>
      </c>
    </row>
    <row r="19" spans="1:26" x14ac:dyDescent="0.15">
      <c r="A19" s="4">
        <f t="shared" si="0"/>
        <v>3000015</v>
      </c>
      <c r="B19" s="4">
        <v>0</v>
      </c>
      <c r="C19" s="4">
        <v>0</v>
      </c>
      <c r="D19" s="4">
        <v>0</v>
      </c>
      <c r="E19" s="4">
        <v>0</v>
      </c>
      <c r="F19" s="4">
        <f>VLOOKUP(Z19,主线配置!H:N,6,FALSE)</f>
        <v>87</v>
      </c>
      <c r="G19" s="4">
        <f>VLOOKUP(Z19,主线配置!H:N,4,FALSE)</f>
        <v>174</v>
      </c>
      <c r="H19" s="4">
        <v>0</v>
      </c>
      <c r="I19" s="4">
        <f>VLOOKUP(Z19,主线配置!H:N,5,FALSE)</f>
        <v>290</v>
      </c>
      <c r="J19" s="4">
        <f>VLOOKUP(Z19,主线配置!H:N,7,FALSE)</f>
        <v>0</v>
      </c>
      <c r="K19" s="4">
        <v>100</v>
      </c>
      <c r="L19" s="4">
        <v>0</v>
      </c>
      <c r="M19" s="4">
        <v>0</v>
      </c>
      <c r="N19" s="4">
        <v>95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>VLOOKUP(Z19,主线配置!F:G,2,FALSE)</f>
        <v>3000015</v>
      </c>
      <c r="X19" s="4">
        <f>VLOOKUP(Z19,主线配置!H:J,3,FALSE)</f>
        <v>5</v>
      </c>
      <c r="Y19" t="str">
        <f>VLOOKUP(Z19,主线配置!H:I,2,FALSE)</f>
        <v>小蘑菇</v>
      </c>
      <c r="Z19">
        <f t="shared" si="1"/>
        <v>15</v>
      </c>
    </row>
    <row r="20" spans="1:26" x14ac:dyDescent="0.15">
      <c r="A20" s="4">
        <f t="shared" si="0"/>
        <v>3000016</v>
      </c>
      <c r="B20" s="4">
        <v>0</v>
      </c>
      <c r="C20" s="4">
        <v>0</v>
      </c>
      <c r="D20" s="4">
        <v>0</v>
      </c>
      <c r="E20" s="4">
        <v>0</v>
      </c>
      <c r="F20" s="4">
        <f>VLOOKUP(Z20,主线配置!H:N,6,FALSE)</f>
        <v>48</v>
      </c>
      <c r="G20" s="4">
        <f>VLOOKUP(Z20,主线配置!H:N,4,FALSE)</f>
        <v>261</v>
      </c>
      <c r="H20" s="4">
        <v>0</v>
      </c>
      <c r="I20" s="4">
        <f>VLOOKUP(Z20,主线配置!H:N,5,FALSE)</f>
        <v>145</v>
      </c>
      <c r="J20" s="4">
        <f>VLOOKUP(Z20,主线配置!H:N,7,FALSE)</f>
        <v>0</v>
      </c>
      <c r="K20" s="4">
        <v>100</v>
      </c>
      <c r="L20" s="4">
        <v>0</v>
      </c>
      <c r="M20" s="4">
        <v>0</v>
      </c>
      <c r="N20" s="4">
        <v>95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>VLOOKUP(Z20,主线配置!F:G,2,FALSE)</f>
        <v>3000016</v>
      </c>
      <c r="X20" s="4">
        <f>VLOOKUP(Z20,主线配置!H:J,3,FALSE)</f>
        <v>5</v>
      </c>
      <c r="Y20" t="str">
        <f>VLOOKUP(Z20,主线配置!H:I,2,FALSE)</f>
        <v>黄蜂怪</v>
      </c>
      <c r="Z20">
        <f t="shared" si="1"/>
        <v>16</v>
      </c>
    </row>
    <row r="21" spans="1:26" x14ac:dyDescent="0.15">
      <c r="A21" s="4">
        <f t="shared" si="0"/>
        <v>3000017</v>
      </c>
      <c r="B21" s="4">
        <v>0</v>
      </c>
      <c r="C21" s="4">
        <v>0</v>
      </c>
      <c r="D21" s="4">
        <v>0</v>
      </c>
      <c r="E21" s="4">
        <v>0</v>
      </c>
      <c r="F21" s="4">
        <f>VLOOKUP(Z21,主线配置!H:N,6,FALSE)</f>
        <v>48</v>
      </c>
      <c r="G21" s="4">
        <f>VLOOKUP(Z21,主线配置!H:N,4,FALSE)</f>
        <v>261</v>
      </c>
      <c r="H21" s="4">
        <v>0</v>
      </c>
      <c r="I21" s="4">
        <f>VLOOKUP(Z21,主线配置!H:N,5,FALSE)</f>
        <v>145</v>
      </c>
      <c r="J21" s="4">
        <f>VLOOKUP(Z21,主线配置!H:N,7,FALSE)</f>
        <v>0</v>
      </c>
      <c r="K21" s="4">
        <v>100</v>
      </c>
      <c r="L21" s="4">
        <v>0</v>
      </c>
      <c r="M21" s="4">
        <v>0</v>
      </c>
      <c r="N21" s="4">
        <v>95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>VLOOKUP(Z21,主线配置!F:G,2,FALSE)</f>
        <v>3000017</v>
      </c>
      <c r="X21" s="4">
        <f>VLOOKUP(Z21,主线配置!H:J,3,FALSE)</f>
        <v>5</v>
      </c>
      <c r="Y21" t="str">
        <f>VLOOKUP(Z21,主线配置!H:I,2,FALSE)</f>
        <v>黄蜂怪</v>
      </c>
      <c r="Z21">
        <f t="shared" si="1"/>
        <v>17</v>
      </c>
    </row>
    <row r="22" spans="1:26" x14ac:dyDescent="0.15">
      <c r="A22" s="4">
        <f t="shared" si="0"/>
        <v>3000018</v>
      </c>
      <c r="B22" s="4">
        <v>0</v>
      </c>
      <c r="C22" s="4">
        <v>0</v>
      </c>
      <c r="D22" s="4">
        <v>0</v>
      </c>
      <c r="E22" s="4">
        <v>0</v>
      </c>
      <c r="F22" s="4">
        <f>VLOOKUP(Z22,主线配置!H:N,6,FALSE)</f>
        <v>52</v>
      </c>
      <c r="G22" s="4">
        <f>VLOOKUP(Z22,主线配置!H:N,4,FALSE)</f>
        <v>280</v>
      </c>
      <c r="H22" s="4">
        <v>0</v>
      </c>
      <c r="I22" s="4">
        <f>VLOOKUP(Z22,主线配置!H:N,5,FALSE)</f>
        <v>156</v>
      </c>
      <c r="J22" s="4">
        <f>VLOOKUP(Z22,主线配置!H:N,7,FALSE)</f>
        <v>0</v>
      </c>
      <c r="K22" s="4">
        <v>100</v>
      </c>
      <c r="L22" s="4">
        <v>0</v>
      </c>
      <c r="M22" s="4">
        <v>0</v>
      </c>
      <c r="N22" s="4">
        <v>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>VLOOKUP(Z22,主线配置!F:G,2,FALSE)</f>
        <v>3000018</v>
      </c>
      <c r="X22" s="4">
        <f>VLOOKUP(Z22,主线配置!H:J,3,FALSE)</f>
        <v>6</v>
      </c>
      <c r="Y22" t="str">
        <f>VLOOKUP(Z22,主线配置!H:I,2,FALSE)</f>
        <v>黄蜂怪</v>
      </c>
      <c r="Z22">
        <f t="shared" si="1"/>
        <v>18</v>
      </c>
    </row>
    <row r="23" spans="1:26" x14ac:dyDescent="0.15">
      <c r="A23" s="4">
        <f t="shared" si="0"/>
        <v>3000019</v>
      </c>
      <c r="B23" s="4">
        <v>0</v>
      </c>
      <c r="C23" s="4">
        <v>0</v>
      </c>
      <c r="D23" s="4">
        <v>0</v>
      </c>
      <c r="E23" s="4">
        <v>0</v>
      </c>
      <c r="F23" s="4">
        <f>VLOOKUP(Z23,主线配置!H:N,6,FALSE)</f>
        <v>156</v>
      </c>
      <c r="G23" s="4">
        <f>VLOOKUP(Z23,主线配置!H:N,4,FALSE)</f>
        <v>131</v>
      </c>
      <c r="H23" s="4">
        <v>0</v>
      </c>
      <c r="I23" s="4">
        <f>VLOOKUP(Z23,主线配置!H:N,5,FALSE)</f>
        <v>312</v>
      </c>
      <c r="J23" s="4">
        <f>VLOOKUP(Z23,主线配置!H:N,7,FALSE)</f>
        <v>0</v>
      </c>
      <c r="K23" s="4">
        <v>100</v>
      </c>
      <c r="L23" s="4">
        <v>0</v>
      </c>
      <c r="M23" s="4">
        <v>0</v>
      </c>
      <c r="N23" s="4">
        <v>95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>VLOOKUP(Z23,主线配置!F:G,2,FALSE)</f>
        <v>3000019</v>
      </c>
      <c r="X23" s="4">
        <f>VLOOKUP(Z23,主线配置!H:J,3,FALSE)</f>
        <v>6</v>
      </c>
      <c r="Y23" t="str">
        <f>VLOOKUP(Z23,主线配置!H:I,2,FALSE)</f>
        <v>甲虫精</v>
      </c>
      <c r="Z23">
        <f t="shared" si="1"/>
        <v>19</v>
      </c>
    </row>
    <row r="24" spans="1:26" x14ac:dyDescent="0.15">
      <c r="A24" s="4">
        <f t="shared" si="0"/>
        <v>3000020</v>
      </c>
      <c r="B24" s="4">
        <v>0</v>
      </c>
      <c r="C24" s="4">
        <v>0</v>
      </c>
      <c r="D24" s="4">
        <v>0</v>
      </c>
      <c r="E24" s="4">
        <v>0</v>
      </c>
      <c r="F24" s="4">
        <f>VLOOKUP(Z24,主线配置!H:N,6,FALSE)</f>
        <v>52</v>
      </c>
      <c r="G24" s="4">
        <f>VLOOKUP(Z24,主线配置!H:N,4,FALSE)</f>
        <v>280</v>
      </c>
      <c r="H24" s="4">
        <v>0</v>
      </c>
      <c r="I24" s="4">
        <f>VLOOKUP(Z24,主线配置!H:N,5,FALSE)</f>
        <v>156</v>
      </c>
      <c r="J24" s="4">
        <f>VLOOKUP(Z24,主线配置!H:N,7,FALSE)</f>
        <v>0</v>
      </c>
      <c r="K24" s="4">
        <v>100</v>
      </c>
      <c r="L24" s="4">
        <v>0</v>
      </c>
      <c r="M24" s="4">
        <v>0</v>
      </c>
      <c r="N24" s="4">
        <v>95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>VLOOKUP(Z24,主线配置!F:G,2,FALSE)</f>
        <v>3000020</v>
      </c>
      <c r="X24" s="4">
        <f>VLOOKUP(Z24,主线配置!H:J,3,FALSE)</f>
        <v>6</v>
      </c>
      <c r="Y24" t="str">
        <f>VLOOKUP(Z24,主线配置!H:I,2,FALSE)</f>
        <v>黄蜂怪</v>
      </c>
      <c r="Z24">
        <f t="shared" si="1"/>
        <v>20</v>
      </c>
    </row>
    <row r="25" spans="1:26" x14ac:dyDescent="0.15">
      <c r="A25" s="4">
        <f t="shared" si="0"/>
        <v>3000021</v>
      </c>
      <c r="B25" s="4">
        <v>0</v>
      </c>
      <c r="C25" s="4">
        <v>0</v>
      </c>
      <c r="D25" s="4">
        <v>0</v>
      </c>
      <c r="E25" s="4">
        <v>0</v>
      </c>
      <c r="F25" s="4">
        <f>VLOOKUP(Z25,主线配置!H:N,6,FALSE)</f>
        <v>52</v>
      </c>
      <c r="G25" s="4">
        <f>VLOOKUP(Z25,主线配置!H:N,4,FALSE)</f>
        <v>280</v>
      </c>
      <c r="H25" s="4">
        <v>0</v>
      </c>
      <c r="I25" s="4">
        <f>VLOOKUP(Z25,主线配置!H:N,5,FALSE)</f>
        <v>156</v>
      </c>
      <c r="J25" s="4">
        <f>VLOOKUP(Z25,主线配置!H:N,7,FALSE)</f>
        <v>0</v>
      </c>
      <c r="K25" s="4">
        <v>100</v>
      </c>
      <c r="L25" s="4">
        <v>0</v>
      </c>
      <c r="M25" s="4">
        <v>0</v>
      </c>
      <c r="N25" s="4">
        <v>95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>VLOOKUP(Z25,主线配置!F:G,2,FALSE)</f>
        <v>3000021</v>
      </c>
      <c r="X25" s="4">
        <f>VLOOKUP(Z25,主线配置!H:J,3,FALSE)</f>
        <v>6</v>
      </c>
      <c r="Y25" t="str">
        <f>VLOOKUP(Z25,主线配置!H:I,2,FALSE)</f>
        <v>黄蜂怪</v>
      </c>
      <c r="Z25">
        <f t="shared" si="1"/>
        <v>21</v>
      </c>
    </row>
    <row r="26" spans="1:26" x14ac:dyDescent="0.15">
      <c r="A26" s="4">
        <f t="shared" si="0"/>
        <v>3000022</v>
      </c>
      <c r="B26" s="4">
        <v>0</v>
      </c>
      <c r="C26" s="4">
        <v>0</v>
      </c>
      <c r="D26" s="4">
        <v>0</v>
      </c>
      <c r="E26" s="4">
        <v>0</v>
      </c>
      <c r="F26" s="4">
        <f>VLOOKUP(Z26,主线配置!H:N,6,FALSE)</f>
        <v>167</v>
      </c>
      <c r="G26" s="4">
        <f>VLOOKUP(Z26,主线配置!H:N,4,FALSE)</f>
        <v>140</v>
      </c>
      <c r="H26" s="4">
        <v>0</v>
      </c>
      <c r="I26" s="4">
        <f>VLOOKUP(Z26,主线配置!H:N,5,FALSE)</f>
        <v>334</v>
      </c>
      <c r="J26" s="4">
        <f>VLOOKUP(Z26,主线配置!H:N,7,FALSE)</f>
        <v>0</v>
      </c>
      <c r="K26" s="4">
        <v>100</v>
      </c>
      <c r="L26" s="4">
        <v>0</v>
      </c>
      <c r="M26" s="4">
        <v>0</v>
      </c>
      <c r="N26" s="4">
        <v>95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>VLOOKUP(Z26,主线配置!F:G,2,FALSE)</f>
        <v>3000022</v>
      </c>
      <c r="X26" s="4">
        <f>VLOOKUP(Z26,主线配置!H:J,3,FALSE)</f>
        <v>7</v>
      </c>
      <c r="Y26" t="str">
        <f>VLOOKUP(Z26,主线配置!H:I,2,FALSE)</f>
        <v>甲虫精</v>
      </c>
      <c r="Z26">
        <f t="shared" si="1"/>
        <v>22</v>
      </c>
    </row>
    <row r="27" spans="1:26" x14ac:dyDescent="0.15">
      <c r="A27" s="4">
        <f t="shared" si="0"/>
        <v>3000023</v>
      </c>
      <c r="B27" s="4">
        <v>0</v>
      </c>
      <c r="C27" s="4">
        <v>0</v>
      </c>
      <c r="D27" s="4">
        <v>0</v>
      </c>
      <c r="E27" s="4">
        <v>0</v>
      </c>
      <c r="F27" s="4">
        <f>VLOOKUP(Z27,主线配置!H:N,6,FALSE)</f>
        <v>167</v>
      </c>
      <c r="G27" s="4">
        <f>VLOOKUP(Z27,主线配置!H:N,4,FALSE)</f>
        <v>140</v>
      </c>
      <c r="H27" s="4">
        <v>0</v>
      </c>
      <c r="I27" s="4">
        <f>VLOOKUP(Z27,主线配置!H:N,5,FALSE)</f>
        <v>334</v>
      </c>
      <c r="J27" s="4">
        <f>VLOOKUP(Z27,主线配置!H:N,7,FALSE)</f>
        <v>0</v>
      </c>
      <c r="K27" s="4">
        <v>100</v>
      </c>
      <c r="L27" s="4">
        <v>0</v>
      </c>
      <c r="M27" s="4">
        <v>0</v>
      </c>
      <c r="N27" s="4">
        <v>95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>VLOOKUP(Z27,主线配置!F:G,2,FALSE)</f>
        <v>3000023</v>
      </c>
      <c r="X27" s="4">
        <f>VLOOKUP(Z27,主线配置!H:J,3,FALSE)</f>
        <v>7</v>
      </c>
      <c r="Y27" t="str">
        <f>VLOOKUP(Z27,主线配置!H:I,2,FALSE)</f>
        <v>甲虫精</v>
      </c>
      <c r="Z27">
        <f t="shared" si="1"/>
        <v>23</v>
      </c>
    </row>
    <row r="28" spans="1:26" x14ac:dyDescent="0.15">
      <c r="A28" s="4">
        <f t="shared" si="0"/>
        <v>3000024</v>
      </c>
      <c r="B28" s="4">
        <v>0</v>
      </c>
      <c r="C28" s="4">
        <v>0</v>
      </c>
      <c r="D28" s="4">
        <v>0</v>
      </c>
      <c r="E28" s="4">
        <v>0</v>
      </c>
      <c r="F28" s="4">
        <f>VLOOKUP(Z28,主线配置!H:N,6,FALSE)</f>
        <v>167</v>
      </c>
      <c r="G28" s="4">
        <f>VLOOKUP(Z28,主线配置!H:N,4,FALSE)</f>
        <v>140</v>
      </c>
      <c r="H28" s="4">
        <v>0</v>
      </c>
      <c r="I28" s="4">
        <f>VLOOKUP(Z28,主线配置!H:N,5,FALSE)</f>
        <v>334</v>
      </c>
      <c r="J28" s="4">
        <f>VLOOKUP(Z28,主线配置!H:N,7,FALSE)</f>
        <v>0</v>
      </c>
      <c r="K28" s="4">
        <v>100</v>
      </c>
      <c r="L28" s="4">
        <v>0</v>
      </c>
      <c r="M28" s="4">
        <v>0</v>
      </c>
      <c r="N28" s="4">
        <v>95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>VLOOKUP(Z28,主线配置!F:G,2,FALSE)</f>
        <v>3000024</v>
      </c>
      <c r="X28" s="4">
        <f>VLOOKUP(Z28,主线配置!H:J,3,FALSE)</f>
        <v>7</v>
      </c>
      <c r="Y28" t="str">
        <f>VLOOKUP(Z28,主线配置!H:I,2,FALSE)</f>
        <v>甲虫精</v>
      </c>
      <c r="Z28">
        <f t="shared" si="1"/>
        <v>24</v>
      </c>
    </row>
    <row r="29" spans="1:26" x14ac:dyDescent="0.15">
      <c r="A29" s="4">
        <f t="shared" si="0"/>
        <v>3000025</v>
      </c>
      <c r="B29" s="4">
        <v>0</v>
      </c>
      <c r="C29" s="4">
        <v>0</v>
      </c>
      <c r="D29" s="4">
        <v>0</v>
      </c>
      <c r="E29" s="4">
        <v>0</v>
      </c>
      <c r="F29" s="4">
        <f>VLOOKUP(Z29,主线配置!H:N,6,FALSE)</f>
        <v>56</v>
      </c>
      <c r="G29" s="4">
        <f>VLOOKUP(Z29,主线配置!H:N,4,FALSE)</f>
        <v>300</v>
      </c>
      <c r="H29" s="4">
        <v>0</v>
      </c>
      <c r="I29" s="4">
        <f>VLOOKUP(Z29,主线配置!H:N,5,FALSE)</f>
        <v>167</v>
      </c>
      <c r="J29" s="4">
        <f>VLOOKUP(Z29,主线配置!H:N,7,FALSE)</f>
        <v>0</v>
      </c>
      <c r="K29" s="4">
        <v>100</v>
      </c>
      <c r="L29" s="4">
        <v>0</v>
      </c>
      <c r="M29" s="4">
        <v>0</v>
      </c>
      <c r="N29" s="4">
        <v>95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f>VLOOKUP(Z29,主线配置!F:G,2,FALSE)</f>
        <v>3000025</v>
      </c>
      <c r="X29" s="4">
        <f>VLOOKUP(Z29,主线配置!H:J,3,FALSE)</f>
        <v>7</v>
      </c>
      <c r="Y29" t="str">
        <f>VLOOKUP(Z29,主线配置!H:I,2,FALSE)</f>
        <v>黄蜂怪</v>
      </c>
      <c r="Z29">
        <f t="shared" si="1"/>
        <v>25</v>
      </c>
    </row>
    <row r="30" spans="1:26" x14ac:dyDescent="0.15">
      <c r="A30" s="4">
        <f t="shared" si="0"/>
        <v>3000026</v>
      </c>
      <c r="B30" s="4">
        <v>0</v>
      </c>
      <c r="C30" s="4">
        <v>0</v>
      </c>
      <c r="D30" s="4">
        <v>0</v>
      </c>
      <c r="E30" s="4">
        <v>0</v>
      </c>
      <c r="F30" s="4">
        <f>VLOOKUP(Z30,主线配置!H:N,6,FALSE)</f>
        <v>60</v>
      </c>
      <c r="G30" s="4">
        <f>VLOOKUP(Z30,主线配置!H:N,4,FALSE)</f>
        <v>320</v>
      </c>
      <c r="H30" s="4">
        <v>0</v>
      </c>
      <c r="I30" s="4">
        <f>VLOOKUP(Z30,主线配置!H:N,5,FALSE)</f>
        <v>178</v>
      </c>
      <c r="J30" s="4">
        <f>VLOOKUP(Z30,主线配置!H:N,7,FALSE)</f>
        <v>0</v>
      </c>
      <c r="K30" s="4">
        <v>100</v>
      </c>
      <c r="L30" s="4">
        <v>0</v>
      </c>
      <c r="M30" s="4">
        <v>0</v>
      </c>
      <c r="N30" s="4">
        <v>95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f>VLOOKUP(Z30,主线配置!F:G,2,FALSE)</f>
        <v>3000026</v>
      </c>
      <c r="X30" s="4">
        <f>VLOOKUP(Z30,主线配置!H:J,3,FALSE)</f>
        <v>8</v>
      </c>
      <c r="Y30" t="str">
        <f>VLOOKUP(Z30,主线配置!H:I,2,FALSE)</f>
        <v>黄蜂怪</v>
      </c>
      <c r="Z30">
        <f t="shared" si="1"/>
        <v>26</v>
      </c>
    </row>
    <row r="31" spans="1:26" x14ac:dyDescent="0.15">
      <c r="A31" s="4">
        <f t="shared" si="0"/>
        <v>3000027</v>
      </c>
      <c r="B31" s="4">
        <v>0</v>
      </c>
      <c r="C31" s="4">
        <v>0</v>
      </c>
      <c r="D31" s="4">
        <v>0</v>
      </c>
      <c r="E31" s="4">
        <v>0</v>
      </c>
      <c r="F31" s="4">
        <f>VLOOKUP(Z31,主线配置!H:N,6,FALSE)</f>
        <v>60</v>
      </c>
      <c r="G31" s="4">
        <f>VLOOKUP(Z31,主线配置!H:N,4,FALSE)</f>
        <v>320</v>
      </c>
      <c r="H31" s="4">
        <v>0</v>
      </c>
      <c r="I31" s="4">
        <f>VLOOKUP(Z31,主线配置!H:N,5,FALSE)</f>
        <v>178</v>
      </c>
      <c r="J31" s="4">
        <f>VLOOKUP(Z31,主线配置!H:N,7,FALSE)</f>
        <v>0</v>
      </c>
      <c r="K31" s="4">
        <v>100</v>
      </c>
      <c r="L31" s="4">
        <v>0</v>
      </c>
      <c r="M31" s="4">
        <v>0</v>
      </c>
      <c r="N31" s="4">
        <v>95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f>VLOOKUP(Z31,主线配置!F:G,2,FALSE)</f>
        <v>3000027</v>
      </c>
      <c r="X31" s="4">
        <f>VLOOKUP(Z31,主线配置!H:J,3,FALSE)</f>
        <v>8</v>
      </c>
      <c r="Y31" t="str">
        <f>VLOOKUP(Z31,主线配置!H:I,2,FALSE)</f>
        <v>黄蜂怪</v>
      </c>
      <c r="Z31">
        <f t="shared" si="1"/>
        <v>27</v>
      </c>
    </row>
    <row r="32" spans="1:26" x14ac:dyDescent="0.15">
      <c r="A32" s="4">
        <f t="shared" si="0"/>
        <v>3000028</v>
      </c>
      <c r="B32" s="4">
        <v>0</v>
      </c>
      <c r="C32" s="4">
        <v>0</v>
      </c>
      <c r="D32" s="4">
        <v>0</v>
      </c>
      <c r="E32" s="4">
        <v>0</v>
      </c>
      <c r="F32" s="4">
        <f>VLOOKUP(Z32,主线配置!H:N,6,FALSE)</f>
        <v>60</v>
      </c>
      <c r="G32" s="4">
        <f>VLOOKUP(Z32,主线配置!H:N,4,FALSE)</f>
        <v>320</v>
      </c>
      <c r="H32" s="4">
        <v>0</v>
      </c>
      <c r="I32" s="4">
        <f>VLOOKUP(Z32,主线配置!H:N,5,FALSE)</f>
        <v>178</v>
      </c>
      <c r="J32" s="4">
        <f>VLOOKUP(Z32,主线配置!H:N,7,FALSE)</f>
        <v>0</v>
      </c>
      <c r="K32" s="4">
        <v>100</v>
      </c>
      <c r="L32" s="4">
        <v>0</v>
      </c>
      <c r="M32" s="4">
        <v>0</v>
      </c>
      <c r="N32" s="4">
        <v>95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f>VLOOKUP(Z32,主线配置!F:G,2,FALSE)</f>
        <v>3000028</v>
      </c>
      <c r="X32" s="4">
        <f>VLOOKUP(Z32,主线配置!H:J,3,FALSE)</f>
        <v>8</v>
      </c>
      <c r="Y32" t="str">
        <f>VLOOKUP(Z32,主线配置!H:I,2,FALSE)</f>
        <v>黄蜂怪</v>
      </c>
      <c r="Z32">
        <f t="shared" si="1"/>
        <v>28</v>
      </c>
    </row>
    <row r="33" spans="1:26" x14ac:dyDescent="0.15">
      <c r="A33" s="4">
        <f t="shared" si="0"/>
        <v>3000029</v>
      </c>
      <c r="B33" s="4">
        <v>0</v>
      </c>
      <c r="C33" s="4">
        <v>0</v>
      </c>
      <c r="D33" s="4">
        <v>0</v>
      </c>
      <c r="E33" s="4">
        <v>0</v>
      </c>
      <c r="F33" s="4">
        <f>VLOOKUP(Z33,主线配置!H:N,6,FALSE)</f>
        <v>285</v>
      </c>
      <c r="G33" s="4">
        <f>VLOOKUP(Z33,主线配置!H:N,4,FALSE)</f>
        <v>213</v>
      </c>
      <c r="H33" s="4">
        <v>0</v>
      </c>
      <c r="I33" s="4">
        <f>VLOOKUP(Z33,主线配置!H:N,5,FALSE)</f>
        <v>356</v>
      </c>
      <c r="J33" s="4">
        <f>VLOOKUP(Z33,主线配置!H:N,7,FALSE)</f>
        <v>0</v>
      </c>
      <c r="K33" s="4">
        <v>100</v>
      </c>
      <c r="L33" s="4">
        <v>0</v>
      </c>
      <c r="M33" s="4">
        <v>0</v>
      </c>
      <c r="N33" s="4">
        <v>95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f>VLOOKUP(Z33,主线配置!F:G,2,FALSE)</f>
        <v>3000029</v>
      </c>
      <c r="X33" s="4">
        <f>VLOOKUP(Z33,主线配置!H:J,3,FALSE)</f>
        <v>8</v>
      </c>
      <c r="Y33" t="str">
        <f>VLOOKUP(Z33,主线配置!H:I,2,FALSE)</f>
        <v>狂暴莉莉丝</v>
      </c>
      <c r="Z33">
        <f t="shared" si="1"/>
        <v>29</v>
      </c>
    </row>
    <row r="34" spans="1:26" x14ac:dyDescent="0.15">
      <c r="A34" s="4">
        <f t="shared" ref="A34:A53" si="2">W34</f>
        <v>3000030</v>
      </c>
      <c r="B34" s="4">
        <v>0</v>
      </c>
      <c r="C34" s="4">
        <v>0</v>
      </c>
      <c r="D34" s="4">
        <v>0</v>
      </c>
      <c r="E34" s="4">
        <v>0</v>
      </c>
      <c r="F34" s="4">
        <f>VLOOKUP(Z34,主线配置!H:N,6,FALSE)</f>
        <v>85</v>
      </c>
      <c r="G34" s="4">
        <f>VLOOKUP(Z34,主线配置!H:N,4,FALSE)</f>
        <v>340</v>
      </c>
      <c r="H34" s="4">
        <v>0</v>
      </c>
      <c r="I34" s="4">
        <f>VLOOKUP(Z34,主线配置!H:N,5,FALSE)</f>
        <v>189</v>
      </c>
      <c r="J34" s="4">
        <f>VLOOKUP(Z34,主线配置!H:N,7,FALSE)</f>
        <v>0</v>
      </c>
      <c r="K34" s="4">
        <v>101</v>
      </c>
      <c r="L34" s="4">
        <v>0</v>
      </c>
      <c r="M34" s="4">
        <v>0</v>
      </c>
      <c r="N34" s="4">
        <v>96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f>VLOOKUP(Z34,主线配置!F:G,2,FALSE)</f>
        <v>3000030</v>
      </c>
      <c r="X34" s="4">
        <f>VLOOKUP(Z34,主线配置!H:J,3,FALSE)</f>
        <v>9</v>
      </c>
      <c r="Y34" t="str">
        <f>VLOOKUP(Z34,主线配置!H:I,2,FALSE)</f>
        <v>黄蜂怪</v>
      </c>
      <c r="Z34">
        <f t="shared" si="1"/>
        <v>30</v>
      </c>
    </row>
    <row r="35" spans="1:26" x14ac:dyDescent="0.15">
      <c r="A35" s="4">
        <f t="shared" si="2"/>
        <v>3000031</v>
      </c>
      <c r="B35" s="4">
        <v>0</v>
      </c>
      <c r="C35" s="4">
        <v>0</v>
      </c>
      <c r="D35" s="4">
        <v>0</v>
      </c>
      <c r="E35" s="4">
        <v>0</v>
      </c>
      <c r="F35" s="4">
        <f>VLOOKUP(Z35,主线配置!H:N,6,FALSE)</f>
        <v>85</v>
      </c>
      <c r="G35" s="4">
        <f>VLOOKUP(Z35,主线配置!H:N,4,FALSE)</f>
        <v>340</v>
      </c>
      <c r="H35" s="4">
        <v>0</v>
      </c>
      <c r="I35" s="4">
        <f>VLOOKUP(Z35,主线配置!H:N,5,FALSE)</f>
        <v>189</v>
      </c>
      <c r="J35" s="4">
        <f>VLOOKUP(Z35,主线配置!H:N,7,FALSE)</f>
        <v>0</v>
      </c>
      <c r="K35" s="4">
        <v>102</v>
      </c>
      <c r="L35" s="4">
        <v>0</v>
      </c>
      <c r="M35" s="4">
        <v>0</v>
      </c>
      <c r="N35" s="4">
        <v>97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f>VLOOKUP(Z35,主线配置!F:G,2,FALSE)</f>
        <v>3000031</v>
      </c>
      <c r="X35" s="4">
        <f>VLOOKUP(Z35,主线配置!H:J,3,FALSE)</f>
        <v>9</v>
      </c>
      <c r="Y35" t="str">
        <f>VLOOKUP(Z35,主线配置!H:I,2,FALSE)</f>
        <v>黄蜂怪</v>
      </c>
      <c r="Z35">
        <f t="shared" si="1"/>
        <v>31</v>
      </c>
    </row>
    <row r="36" spans="1:26" x14ac:dyDescent="0.15">
      <c r="A36" s="4">
        <f t="shared" si="2"/>
        <v>3000032</v>
      </c>
      <c r="B36" s="4">
        <v>0</v>
      </c>
      <c r="C36" s="4">
        <v>0</v>
      </c>
      <c r="D36" s="4">
        <v>0</v>
      </c>
      <c r="E36" s="4">
        <v>0</v>
      </c>
      <c r="F36" s="4">
        <f>VLOOKUP(Z36,主线配置!H:N,6,FALSE)</f>
        <v>85</v>
      </c>
      <c r="G36" s="4">
        <f>VLOOKUP(Z36,主线配置!H:N,4,FALSE)</f>
        <v>340</v>
      </c>
      <c r="H36" s="4">
        <v>0</v>
      </c>
      <c r="I36" s="4">
        <f>VLOOKUP(Z36,主线配置!H:N,5,FALSE)</f>
        <v>189</v>
      </c>
      <c r="J36" s="4">
        <f>VLOOKUP(Z36,主线配置!H:N,7,FALSE)</f>
        <v>0</v>
      </c>
      <c r="K36" s="4">
        <v>103</v>
      </c>
      <c r="L36" s="4">
        <v>0</v>
      </c>
      <c r="M36" s="4">
        <v>0</v>
      </c>
      <c r="N36" s="4">
        <v>98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f>VLOOKUP(Z36,主线配置!F:G,2,FALSE)</f>
        <v>3000032</v>
      </c>
      <c r="X36" s="4">
        <f>VLOOKUP(Z36,主线配置!H:J,3,FALSE)</f>
        <v>9</v>
      </c>
      <c r="Y36" t="str">
        <f>VLOOKUP(Z36,主线配置!H:I,2,FALSE)</f>
        <v>黄蜂怪</v>
      </c>
      <c r="Z36">
        <f t="shared" si="1"/>
        <v>32</v>
      </c>
    </row>
    <row r="37" spans="1:26" x14ac:dyDescent="0.15">
      <c r="A37" s="4">
        <f t="shared" si="2"/>
        <v>3000033</v>
      </c>
      <c r="B37" s="4">
        <v>0</v>
      </c>
      <c r="C37" s="4">
        <v>0</v>
      </c>
      <c r="D37" s="4">
        <v>0</v>
      </c>
      <c r="E37" s="4">
        <v>0</v>
      </c>
      <c r="F37" s="4">
        <f>VLOOKUP(Z37,主线配置!H:N,6,FALSE)</f>
        <v>128</v>
      </c>
      <c r="G37" s="4">
        <f>VLOOKUP(Z37,主线配置!H:N,4,FALSE)</f>
        <v>158</v>
      </c>
      <c r="H37" s="4">
        <v>0</v>
      </c>
      <c r="I37" s="4">
        <f>VLOOKUP(Z37,主线配置!H:N,5,FALSE)</f>
        <v>378</v>
      </c>
      <c r="J37" s="4">
        <f>VLOOKUP(Z37,主线配置!H:N,7,FALSE)</f>
        <v>0</v>
      </c>
      <c r="K37" s="4">
        <v>104</v>
      </c>
      <c r="L37" s="4">
        <v>0</v>
      </c>
      <c r="M37" s="4">
        <v>0</v>
      </c>
      <c r="N37" s="4">
        <v>99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f>VLOOKUP(Z37,主线配置!F:G,2,FALSE)</f>
        <v>3000033</v>
      </c>
      <c r="X37" s="4">
        <f>VLOOKUP(Z37,主线配置!H:J,3,FALSE)</f>
        <v>9</v>
      </c>
      <c r="Y37" t="str">
        <f>VLOOKUP(Z37,主线配置!H:I,2,FALSE)</f>
        <v>甲虫精</v>
      </c>
      <c r="Z37">
        <f t="shared" si="1"/>
        <v>33</v>
      </c>
    </row>
    <row r="38" spans="1:26" x14ac:dyDescent="0.15">
      <c r="A38" s="4">
        <f t="shared" si="2"/>
        <v>3000034</v>
      </c>
      <c r="B38" s="4">
        <v>0</v>
      </c>
      <c r="C38" s="4">
        <v>0</v>
      </c>
      <c r="D38" s="4">
        <v>0</v>
      </c>
      <c r="E38" s="4">
        <v>0</v>
      </c>
      <c r="F38" s="4">
        <f>VLOOKUP(Z38,主线配置!H:N,6,FALSE)</f>
        <v>80</v>
      </c>
      <c r="G38" s="4">
        <f>VLOOKUP(Z38,主线配置!H:N,4,FALSE)</f>
        <v>240</v>
      </c>
      <c r="H38" s="4">
        <v>0</v>
      </c>
      <c r="I38" s="4">
        <f>VLOOKUP(Z38,主线配置!H:N,5,FALSE)</f>
        <v>400</v>
      </c>
      <c r="J38" s="4">
        <f>VLOOKUP(Z38,主线配置!H:N,7,FALSE)</f>
        <v>0</v>
      </c>
      <c r="K38" s="4">
        <v>105</v>
      </c>
      <c r="L38" s="4">
        <v>0</v>
      </c>
      <c r="M38" s="4">
        <v>0</v>
      </c>
      <c r="N38" s="4">
        <v>100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f>VLOOKUP(Z38,主线配置!F:G,2,FALSE)</f>
        <v>3000034</v>
      </c>
      <c r="X38" s="4">
        <f>VLOOKUP(Z38,主线配置!H:J,3,FALSE)</f>
        <v>10</v>
      </c>
      <c r="Y38" t="str">
        <f>VLOOKUP(Z38,主线配置!H:I,2,FALSE)</f>
        <v>小蘑菇</v>
      </c>
      <c r="Z38">
        <f t="shared" si="1"/>
        <v>34</v>
      </c>
    </row>
    <row r="39" spans="1:26" x14ac:dyDescent="0.15">
      <c r="A39" s="4">
        <f t="shared" si="2"/>
        <v>3000035</v>
      </c>
      <c r="B39" s="4">
        <v>0</v>
      </c>
      <c r="C39" s="4">
        <v>0</v>
      </c>
      <c r="D39" s="4">
        <v>0</v>
      </c>
      <c r="E39" s="4">
        <v>0</v>
      </c>
      <c r="F39" s="4">
        <f>VLOOKUP(Z39,主线配置!H:N,6,FALSE)</f>
        <v>160</v>
      </c>
      <c r="G39" s="4">
        <f>VLOOKUP(Z39,主线配置!H:N,4,FALSE)</f>
        <v>168</v>
      </c>
      <c r="H39" s="4">
        <v>0</v>
      </c>
      <c r="I39" s="4">
        <f>VLOOKUP(Z39,主线配置!H:N,5,FALSE)</f>
        <v>400</v>
      </c>
      <c r="J39" s="4">
        <f>VLOOKUP(Z39,主线配置!H:N,7,FALSE)</f>
        <v>0</v>
      </c>
      <c r="K39" s="4">
        <v>106</v>
      </c>
      <c r="L39" s="4">
        <v>0</v>
      </c>
      <c r="M39" s="4">
        <v>0</v>
      </c>
      <c r="N39" s="4">
        <v>101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f>VLOOKUP(Z39,主线配置!F:G,2,FALSE)</f>
        <v>3000035</v>
      </c>
      <c r="X39" s="4">
        <f>VLOOKUP(Z39,主线配置!H:J,3,FALSE)</f>
        <v>10</v>
      </c>
      <c r="Y39" t="str">
        <f>VLOOKUP(Z39,主线配置!H:I,2,FALSE)</f>
        <v>甲虫精</v>
      </c>
      <c r="Z39">
        <f t="shared" si="1"/>
        <v>35</v>
      </c>
    </row>
    <row r="40" spans="1:26" x14ac:dyDescent="0.15">
      <c r="A40" s="4">
        <f t="shared" si="2"/>
        <v>3000036</v>
      </c>
      <c r="B40" s="4">
        <v>0</v>
      </c>
      <c r="C40" s="4">
        <v>0</v>
      </c>
      <c r="D40" s="4">
        <v>0</v>
      </c>
      <c r="E40" s="4">
        <v>0</v>
      </c>
      <c r="F40" s="4">
        <f>VLOOKUP(Z40,主线配置!H:N,6,FALSE)</f>
        <v>80</v>
      </c>
      <c r="G40" s="4">
        <f>VLOOKUP(Z40,主线配置!H:N,4,FALSE)</f>
        <v>240</v>
      </c>
      <c r="H40" s="4">
        <v>0</v>
      </c>
      <c r="I40" s="4">
        <f>VLOOKUP(Z40,主线配置!H:N,5,FALSE)</f>
        <v>400</v>
      </c>
      <c r="J40" s="4">
        <f>VLOOKUP(Z40,主线配置!H:N,7,FALSE)</f>
        <v>0</v>
      </c>
      <c r="K40" s="4">
        <v>107</v>
      </c>
      <c r="L40" s="4">
        <v>0</v>
      </c>
      <c r="M40" s="4">
        <v>0</v>
      </c>
      <c r="N40" s="4">
        <v>102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f>VLOOKUP(Z40,主线配置!F:G,2,FALSE)</f>
        <v>3000036</v>
      </c>
      <c r="X40" s="4">
        <f>VLOOKUP(Z40,主线配置!H:J,3,FALSE)</f>
        <v>10</v>
      </c>
      <c r="Y40" t="str">
        <f>VLOOKUP(Z40,主线配置!H:I,2,FALSE)</f>
        <v>小蘑菇</v>
      </c>
      <c r="Z40">
        <f t="shared" si="1"/>
        <v>36</v>
      </c>
    </row>
    <row r="41" spans="1:26" x14ac:dyDescent="0.15">
      <c r="A41" s="4">
        <f t="shared" si="2"/>
        <v>3000037</v>
      </c>
      <c r="B41" s="4">
        <v>0</v>
      </c>
      <c r="C41" s="4">
        <v>0</v>
      </c>
      <c r="D41" s="4">
        <v>0</v>
      </c>
      <c r="E41" s="4">
        <v>0</v>
      </c>
      <c r="F41" s="4">
        <f>VLOOKUP(Z41,主线配置!H:N,6,FALSE)</f>
        <v>80</v>
      </c>
      <c r="G41" s="4">
        <f>VLOOKUP(Z41,主线配置!H:N,4,FALSE)</f>
        <v>240</v>
      </c>
      <c r="H41" s="4">
        <v>0</v>
      </c>
      <c r="I41" s="4">
        <f>VLOOKUP(Z41,主线配置!H:N,5,FALSE)</f>
        <v>400</v>
      </c>
      <c r="J41" s="4">
        <f>VLOOKUP(Z41,主线配置!H:N,7,FALSE)</f>
        <v>0</v>
      </c>
      <c r="K41" s="4">
        <v>108</v>
      </c>
      <c r="L41" s="4">
        <v>0</v>
      </c>
      <c r="M41" s="4">
        <v>0</v>
      </c>
      <c r="N41" s="4">
        <v>103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f>VLOOKUP(Z41,主线配置!F:G,2,FALSE)</f>
        <v>3000037</v>
      </c>
      <c r="X41" s="4">
        <f>VLOOKUP(Z41,主线配置!H:J,3,FALSE)</f>
        <v>10</v>
      </c>
      <c r="Y41" t="str">
        <f>VLOOKUP(Z41,主线配置!H:I,2,FALSE)</f>
        <v>群体治疗怪</v>
      </c>
      <c r="Z41">
        <f t="shared" si="1"/>
        <v>37</v>
      </c>
    </row>
    <row r="42" spans="1:26" x14ac:dyDescent="0.15">
      <c r="A42" s="4">
        <f t="shared" si="2"/>
        <v>3000038</v>
      </c>
      <c r="B42" s="4">
        <v>0</v>
      </c>
      <c r="C42" s="4">
        <v>0</v>
      </c>
      <c r="D42" s="4">
        <v>0</v>
      </c>
      <c r="E42" s="4">
        <v>0</v>
      </c>
      <c r="F42" s="4">
        <f>VLOOKUP(Z42,主线配置!H:N,6,FALSE)</f>
        <v>98</v>
      </c>
      <c r="G42" s="4">
        <f>VLOOKUP(Z42,主线配置!H:N,4,FALSE)</f>
        <v>392</v>
      </c>
      <c r="H42" s="4">
        <v>0</v>
      </c>
      <c r="I42" s="4">
        <f>VLOOKUP(Z42,主线配置!H:N,5,FALSE)</f>
        <v>218</v>
      </c>
      <c r="J42" s="4">
        <f>VLOOKUP(Z42,主线配置!H:N,7,FALSE)</f>
        <v>0</v>
      </c>
      <c r="K42" s="4">
        <v>109</v>
      </c>
      <c r="L42" s="4">
        <v>0</v>
      </c>
      <c r="M42" s="4">
        <v>0</v>
      </c>
      <c r="N42" s="4">
        <v>104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f>VLOOKUP(Z42,主线配置!F:G,2,FALSE)</f>
        <v>3000038</v>
      </c>
      <c r="X42" s="4">
        <f>VLOOKUP(Z42,主线配置!H:J,3,FALSE)</f>
        <v>11</v>
      </c>
      <c r="Y42" t="str">
        <f>VLOOKUP(Z42,主线配置!H:I,2,FALSE)</f>
        <v>黄蜂怪</v>
      </c>
      <c r="Z42">
        <f t="shared" si="1"/>
        <v>38</v>
      </c>
    </row>
    <row r="43" spans="1:26" x14ac:dyDescent="0.15">
      <c r="A43" s="4">
        <f t="shared" si="2"/>
        <v>3000039</v>
      </c>
      <c r="B43" s="4">
        <v>0</v>
      </c>
      <c r="C43" s="4">
        <v>0</v>
      </c>
      <c r="D43" s="4">
        <v>0</v>
      </c>
      <c r="E43" s="4">
        <v>0</v>
      </c>
      <c r="F43" s="4">
        <f>VLOOKUP(Z43,主线配置!H:N,6,FALSE)</f>
        <v>174</v>
      </c>
      <c r="G43" s="4">
        <f>VLOOKUP(Z43,主线配置!H:N,4,FALSE)</f>
        <v>183</v>
      </c>
      <c r="H43" s="4">
        <v>0</v>
      </c>
      <c r="I43" s="4">
        <f>VLOOKUP(Z43,主线配置!H:N,5,FALSE)</f>
        <v>436</v>
      </c>
      <c r="J43" s="4">
        <f>VLOOKUP(Z43,主线配置!H:N,7,FALSE)</f>
        <v>0</v>
      </c>
      <c r="K43" s="4">
        <v>110</v>
      </c>
      <c r="L43" s="4">
        <v>0</v>
      </c>
      <c r="M43" s="4">
        <v>0</v>
      </c>
      <c r="N43" s="4">
        <v>105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f>VLOOKUP(Z43,主线配置!F:G,2,FALSE)</f>
        <v>3000039</v>
      </c>
      <c r="X43" s="4">
        <f>VLOOKUP(Z43,主线配置!H:J,3,FALSE)</f>
        <v>11</v>
      </c>
      <c r="Y43" t="str">
        <f>VLOOKUP(Z43,主线配置!H:I,2,FALSE)</f>
        <v>甲虫精</v>
      </c>
      <c r="Z43">
        <f t="shared" si="1"/>
        <v>39</v>
      </c>
    </row>
    <row r="44" spans="1:26" x14ac:dyDescent="0.15">
      <c r="A44" s="4">
        <f t="shared" si="2"/>
        <v>3000040</v>
      </c>
      <c r="B44" s="4">
        <v>0</v>
      </c>
      <c r="C44" s="4">
        <v>0</v>
      </c>
      <c r="D44" s="4">
        <v>0</v>
      </c>
      <c r="E44" s="4">
        <v>0</v>
      </c>
      <c r="F44" s="4">
        <f>VLOOKUP(Z44,主线配置!H:N,6,FALSE)</f>
        <v>98</v>
      </c>
      <c r="G44" s="4">
        <f>VLOOKUP(Z44,主线配置!H:N,4,FALSE)</f>
        <v>392</v>
      </c>
      <c r="H44" s="4">
        <v>0</v>
      </c>
      <c r="I44" s="4">
        <f>VLOOKUP(Z44,主线配置!H:N,5,FALSE)</f>
        <v>218</v>
      </c>
      <c r="J44" s="4">
        <f>VLOOKUP(Z44,主线配置!H:N,7,FALSE)</f>
        <v>0</v>
      </c>
      <c r="K44" s="4">
        <v>111</v>
      </c>
      <c r="L44" s="4">
        <v>0</v>
      </c>
      <c r="M44" s="4">
        <v>0</v>
      </c>
      <c r="N44" s="4">
        <v>106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f>VLOOKUP(Z44,主线配置!F:G,2,FALSE)</f>
        <v>3000040</v>
      </c>
      <c r="X44" s="4">
        <f>VLOOKUP(Z44,主线配置!H:J,3,FALSE)</f>
        <v>11</v>
      </c>
      <c r="Y44" t="str">
        <f>VLOOKUP(Z44,主线配置!H:I,2,FALSE)</f>
        <v>黄蜂怪</v>
      </c>
      <c r="Z44">
        <f t="shared" si="1"/>
        <v>40</v>
      </c>
    </row>
    <row r="45" spans="1:26" x14ac:dyDescent="0.15">
      <c r="A45" s="4">
        <f t="shared" si="2"/>
        <v>3000041</v>
      </c>
      <c r="B45" s="4">
        <v>0</v>
      </c>
      <c r="C45" s="4">
        <v>0</v>
      </c>
      <c r="D45" s="4">
        <v>0</v>
      </c>
      <c r="E45" s="4">
        <v>0</v>
      </c>
      <c r="F45" s="4">
        <f>VLOOKUP(Z45,主线配置!H:N,6,FALSE)</f>
        <v>87</v>
      </c>
      <c r="G45" s="4">
        <f>VLOOKUP(Z45,主线配置!H:N,4,FALSE)</f>
        <v>261</v>
      </c>
      <c r="H45" s="4">
        <v>0</v>
      </c>
      <c r="I45" s="4">
        <f>VLOOKUP(Z45,主线配置!H:N,5,FALSE)</f>
        <v>436</v>
      </c>
      <c r="J45" s="4">
        <f>VLOOKUP(Z45,主线配置!H:N,7,FALSE)</f>
        <v>0</v>
      </c>
      <c r="K45" s="4">
        <v>112</v>
      </c>
      <c r="L45" s="4">
        <v>0</v>
      </c>
      <c r="M45" s="4">
        <v>0</v>
      </c>
      <c r="N45" s="4">
        <v>107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f>VLOOKUP(Z45,主线配置!F:G,2,FALSE)</f>
        <v>3000041</v>
      </c>
      <c r="X45" s="4">
        <f>VLOOKUP(Z45,主线配置!H:J,3,FALSE)</f>
        <v>11</v>
      </c>
      <c r="Y45" t="str">
        <f>VLOOKUP(Z45,主线配置!H:I,2,FALSE)</f>
        <v>群体治疗怪</v>
      </c>
      <c r="Z45">
        <f t="shared" si="1"/>
        <v>41</v>
      </c>
    </row>
    <row r="46" spans="1:26" x14ac:dyDescent="0.15">
      <c r="A46" s="4">
        <f t="shared" si="2"/>
        <v>3000042</v>
      </c>
      <c r="B46" s="4">
        <v>0</v>
      </c>
      <c r="C46" s="4">
        <v>0</v>
      </c>
      <c r="D46" s="4">
        <v>0</v>
      </c>
      <c r="E46" s="4">
        <v>0</v>
      </c>
      <c r="F46" s="4">
        <f>VLOOKUP(Z46,主线配置!H:N,6,FALSE)</f>
        <v>113</v>
      </c>
      <c r="G46" s="4">
        <f>VLOOKUP(Z46,主线配置!H:N,4,FALSE)</f>
        <v>283</v>
      </c>
      <c r="H46" s="4">
        <v>0</v>
      </c>
      <c r="I46" s="4">
        <f>VLOOKUP(Z46,主线配置!H:N,5,FALSE)</f>
        <v>472</v>
      </c>
      <c r="J46" s="4">
        <f>VLOOKUP(Z46,主线配置!H:N,7,FALSE)</f>
        <v>0</v>
      </c>
      <c r="K46" s="4">
        <v>113</v>
      </c>
      <c r="L46" s="4">
        <v>0</v>
      </c>
      <c r="M46" s="4">
        <v>0</v>
      </c>
      <c r="N46" s="4">
        <v>108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f>VLOOKUP(Z46,主线配置!F:G,2,FALSE)</f>
        <v>3000042</v>
      </c>
      <c r="X46" s="4">
        <f>VLOOKUP(Z46,主线配置!H:J,3,FALSE)</f>
        <v>12</v>
      </c>
      <c r="Y46" t="str">
        <f>VLOOKUP(Z46,主线配置!H:I,2,FALSE)</f>
        <v>小蘑菇</v>
      </c>
      <c r="Z46">
        <f t="shared" si="1"/>
        <v>42</v>
      </c>
    </row>
    <row r="47" spans="1:26" x14ac:dyDescent="0.15">
      <c r="A47" s="4">
        <f t="shared" si="2"/>
        <v>3000043</v>
      </c>
      <c r="B47" s="4">
        <v>0</v>
      </c>
      <c r="C47" s="4">
        <v>0</v>
      </c>
      <c r="D47" s="4">
        <v>0</v>
      </c>
      <c r="E47" s="4">
        <v>0</v>
      </c>
      <c r="F47" s="4">
        <f>VLOOKUP(Z47,主线配置!H:N,6,FALSE)</f>
        <v>113</v>
      </c>
      <c r="G47" s="4">
        <f>VLOOKUP(Z47,主线配置!H:N,4,FALSE)</f>
        <v>283</v>
      </c>
      <c r="H47" s="4">
        <v>0</v>
      </c>
      <c r="I47" s="4">
        <f>VLOOKUP(Z47,主线配置!H:N,5,FALSE)</f>
        <v>472</v>
      </c>
      <c r="J47" s="4">
        <f>VLOOKUP(Z47,主线配置!H:N,7,FALSE)</f>
        <v>0</v>
      </c>
      <c r="K47" s="4">
        <v>114</v>
      </c>
      <c r="L47" s="4">
        <v>0</v>
      </c>
      <c r="M47" s="4">
        <v>0</v>
      </c>
      <c r="N47" s="4">
        <v>109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f>VLOOKUP(Z47,主线配置!F:G,2,FALSE)</f>
        <v>3000043</v>
      </c>
      <c r="X47" s="4">
        <f>VLOOKUP(Z47,主线配置!H:J,3,FALSE)</f>
        <v>12</v>
      </c>
      <c r="Y47" t="str">
        <f>VLOOKUP(Z47,主线配置!H:I,2,FALSE)</f>
        <v>小蘑菇</v>
      </c>
      <c r="Z47">
        <f t="shared" si="1"/>
        <v>43</v>
      </c>
    </row>
    <row r="48" spans="1:26" x14ac:dyDescent="0.15">
      <c r="A48" s="4">
        <f t="shared" si="2"/>
        <v>3000044</v>
      </c>
      <c r="B48" s="4">
        <v>0</v>
      </c>
      <c r="C48" s="4">
        <v>0</v>
      </c>
      <c r="D48" s="4">
        <v>0</v>
      </c>
      <c r="E48" s="4">
        <v>0</v>
      </c>
      <c r="F48" s="4">
        <f>VLOOKUP(Z48,主线配置!H:N,6,FALSE)</f>
        <v>113</v>
      </c>
      <c r="G48" s="4">
        <f>VLOOKUP(Z48,主线配置!H:N,4,FALSE)</f>
        <v>283</v>
      </c>
      <c r="H48" s="4">
        <v>0</v>
      </c>
      <c r="I48" s="4">
        <f>VLOOKUP(Z48,主线配置!H:N,5,FALSE)</f>
        <v>472</v>
      </c>
      <c r="J48" s="4">
        <f>VLOOKUP(Z48,主线配置!H:N,7,FALSE)</f>
        <v>0</v>
      </c>
      <c r="K48" s="4">
        <v>115</v>
      </c>
      <c r="L48" s="4">
        <v>0</v>
      </c>
      <c r="M48" s="4">
        <v>0</v>
      </c>
      <c r="N48" s="4">
        <v>110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f>VLOOKUP(Z48,主线配置!F:G,2,FALSE)</f>
        <v>3000044</v>
      </c>
      <c r="X48" s="4">
        <f>VLOOKUP(Z48,主线配置!H:J,3,FALSE)</f>
        <v>12</v>
      </c>
      <c r="Y48" t="str">
        <f>VLOOKUP(Z48,主线配置!H:I,2,FALSE)</f>
        <v>小蘑菇</v>
      </c>
      <c r="Z48">
        <f t="shared" si="1"/>
        <v>44</v>
      </c>
    </row>
    <row r="49" spans="1:26" x14ac:dyDescent="0.15">
      <c r="A49" s="4">
        <f t="shared" si="2"/>
        <v>3000045</v>
      </c>
      <c r="B49" s="4">
        <v>0</v>
      </c>
      <c r="C49" s="4">
        <v>0</v>
      </c>
      <c r="D49" s="4">
        <v>0</v>
      </c>
      <c r="E49" s="4">
        <v>0</v>
      </c>
      <c r="F49" s="4">
        <f>VLOOKUP(Z49,主线配置!H:N,6,FALSE)</f>
        <v>113</v>
      </c>
      <c r="G49" s="4">
        <f>VLOOKUP(Z49,主线配置!H:N,4,FALSE)</f>
        <v>283</v>
      </c>
      <c r="H49" s="4">
        <v>0</v>
      </c>
      <c r="I49" s="4">
        <f>VLOOKUP(Z49,主线配置!H:N,5,FALSE)</f>
        <v>472</v>
      </c>
      <c r="J49" s="4">
        <f>VLOOKUP(Z49,主线配置!H:N,7,FALSE)</f>
        <v>0</v>
      </c>
      <c r="K49" s="4">
        <v>116</v>
      </c>
      <c r="L49" s="4">
        <v>0</v>
      </c>
      <c r="M49" s="4">
        <v>0</v>
      </c>
      <c r="N49" s="4">
        <v>111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f>VLOOKUP(Z49,主线配置!F:G,2,FALSE)</f>
        <v>3000045</v>
      </c>
      <c r="X49" s="4">
        <f>VLOOKUP(Z49,主线配置!H:J,3,FALSE)</f>
        <v>12</v>
      </c>
      <c r="Y49" t="str">
        <f>VLOOKUP(Z49,主线配置!H:I,2,FALSE)</f>
        <v>小蘑菇</v>
      </c>
      <c r="Z49">
        <f t="shared" si="1"/>
        <v>45</v>
      </c>
    </row>
    <row r="50" spans="1:26" x14ac:dyDescent="0.15">
      <c r="A50" s="4">
        <f t="shared" si="2"/>
        <v>3000046</v>
      </c>
      <c r="B50" s="4">
        <v>0</v>
      </c>
      <c r="C50" s="4">
        <v>0</v>
      </c>
      <c r="D50" s="4">
        <v>0</v>
      </c>
      <c r="E50" s="4">
        <v>0</v>
      </c>
      <c r="F50" s="4">
        <f>VLOOKUP(Z50,主线配置!H:N,6,FALSE)</f>
        <v>94</v>
      </c>
      <c r="G50" s="4">
        <f>VLOOKUP(Z50,主线配置!H:N,4,FALSE)</f>
        <v>283</v>
      </c>
      <c r="H50" s="4">
        <v>0</v>
      </c>
      <c r="I50" s="4">
        <f>VLOOKUP(Z50,主线配置!H:N,5,FALSE)</f>
        <v>472</v>
      </c>
      <c r="J50" s="4">
        <f>VLOOKUP(Z50,主线配置!H:N,7,FALSE)</f>
        <v>0</v>
      </c>
      <c r="K50" s="4">
        <v>117</v>
      </c>
      <c r="L50" s="4">
        <v>0</v>
      </c>
      <c r="M50" s="4">
        <v>0</v>
      </c>
      <c r="N50" s="4">
        <v>112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f>VLOOKUP(Z50,主线配置!F:G,2,FALSE)</f>
        <v>3000046</v>
      </c>
      <c r="X50" s="4">
        <f>VLOOKUP(Z50,主线配置!H:J,3,FALSE)</f>
        <v>12</v>
      </c>
      <c r="Y50" t="str">
        <f>VLOOKUP(Z50,主线配置!H:I,2,FALSE)</f>
        <v>群体治疗怪</v>
      </c>
      <c r="Z50">
        <f t="shared" si="1"/>
        <v>46</v>
      </c>
    </row>
    <row r="51" spans="1:26" x14ac:dyDescent="0.15">
      <c r="A51" s="4">
        <f t="shared" si="2"/>
        <v>3000047</v>
      </c>
      <c r="B51" s="4">
        <v>0</v>
      </c>
      <c r="C51" s="4">
        <v>0</v>
      </c>
      <c r="D51" s="4">
        <v>0</v>
      </c>
      <c r="E51" s="4">
        <v>0</v>
      </c>
      <c r="F51" s="4">
        <f>VLOOKUP(Z51,主线配置!H:N,6,FALSE)</f>
        <v>122</v>
      </c>
      <c r="G51" s="4">
        <f>VLOOKUP(Z51,主线配置!H:N,4,FALSE)</f>
        <v>304</v>
      </c>
      <c r="H51" s="4">
        <v>0</v>
      </c>
      <c r="I51" s="4">
        <f>VLOOKUP(Z51,主线配置!H:N,5,FALSE)</f>
        <v>508</v>
      </c>
      <c r="J51" s="4">
        <f>VLOOKUP(Z51,主线配置!H:N,7,FALSE)</f>
        <v>0</v>
      </c>
      <c r="K51" s="4">
        <v>118</v>
      </c>
      <c r="L51" s="4">
        <v>0</v>
      </c>
      <c r="M51" s="4">
        <v>0</v>
      </c>
      <c r="N51" s="4">
        <v>113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f>VLOOKUP(Z51,主线配置!F:G,2,FALSE)</f>
        <v>3000047</v>
      </c>
      <c r="X51" s="4">
        <f>VLOOKUP(Z51,主线配置!H:J,3,FALSE)</f>
        <v>13</v>
      </c>
      <c r="Y51" t="str">
        <f>VLOOKUP(Z51,主线配置!H:I,2,FALSE)</f>
        <v>小蘑菇</v>
      </c>
      <c r="Z51">
        <f t="shared" si="1"/>
        <v>47</v>
      </c>
    </row>
    <row r="52" spans="1:26" x14ac:dyDescent="0.15">
      <c r="A52" s="4">
        <f t="shared" si="2"/>
        <v>3000048</v>
      </c>
      <c r="B52" s="4">
        <v>0</v>
      </c>
      <c r="C52" s="4">
        <v>0</v>
      </c>
      <c r="D52" s="4">
        <v>0</v>
      </c>
      <c r="E52" s="4">
        <v>0</v>
      </c>
      <c r="F52" s="4">
        <f>VLOOKUP(Z52,主线配置!H:N,6,FALSE)</f>
        <v>114</v>
      </c>
      <c r="G52" s="4">
        <f>VLOOKUP(Z52,主线配置!H:N,4,FALSE)</f>
        <v>457</v>
      </c>
      <c r="H52" s="4">
        <v>0</v>
      </c>
      <c r="I52" s="4">
        <f>VLOOKUP(Z52,主线配置!H:N,5,FALSE)</f>
        <v>254</v>
      </c>
      <c r="J52" s="4">
        <f>VLOOKUP(Z52,主线配置!H:N,7,FALSE)</f>
        <v>0</v>
      </c>
      <c r="K52" s="4">
        <v>119</v>
      </c>
      <c r="L52" s="4">
        <v>0</v>
      </c>
      <c r="M52" s="4">
        <v>0</v>
      </c>
      <c r="N52" s="4">
        <v>114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f>VLOOKUP(Z52,主线配置!F:G,2,FALSE)</f>
        <v>3000048</v>
      </c>
      <c r="X52" s="4">
        <f>VLOOKUP(Z52,主线配置!H:J,3,FALSE)</f>
        <v>13</v>
      </c>
      <c r="Y52" t="str">
        <f>VLOOKUP(Z52,主线配置!H:I,2,FALSE)</f>
        <v>黄蜂怪</v>
      </c>
      <c r="Z52">
        <f t="shared" si="1"/>
        <v>48</v>
      </c>
    </row>
    <row r="53" spans="1:26" x14ac:dyDescent="0.15">
      <c r="A53" s="4">
        <f t="shared" si="2"/>
        <v>3000049</v>
      </c>
      <c r="B53" s="4">
        <v>0</v>
      </c>
      <c r="C53" s="4">
        <v>0</v>
      </c>
      <c r="D53" s="4">
        <v>0</v>
      </c>
      <c r="E53" s="4">
        <v>0</v>
      </c>
      <c r="F53" s="4">
        <f>VLOOKUP(Z53,主线配置!H:N,6,FALSE)</f>
        <v>114</v>
      </c>
      <c r="G53" s="4">
        <f>VLOOKUP(Z53,主线配置!H:N,4,FALSE)</f>
        <v>457</v>
      </c>
      <c r="H53" s="4">
        <v>0</v>
      </c>
      <c r="I53" s="4">
        <f>VLOOKUP(Z53,主线配置!H:N,5,FALSE)</f>
        <v>254</v>
      </c>
      <c r="J53" s="4">
        <f>VLOOKUP(Z53,主线配置!H:N,7,FALSE)</f>
        <v>0</v>
      </c>
      <c r="K53" s="4">
        <v>120</v>
      </c>
      <c r="L53" s="4">
        <v>0</v>
      </c>
      <c r="M53" s="4">
        <v>0</v>
      </c>
      <c r="N53" s="4">
        <v>115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f>VLOOKUP(Z53,主线配置!F:G,2,FALSE)</f>
        <v>3000049</v>
      </c>
      <c r="X53" s="4">
        <f>VLOOKUP(Z53,主线配置!H:J,3,FALSE)</f>
        <v>13</v>
      </c>
      <c r="Y53" t="str">
        <f>VLOOKUP(Z53,主线配置!H:I,2,FALSE)</f>
        <v>黄蜂怪</v>
      </c>
      <c r="Z53">
        <f t="shared" si="1"/>
        <v>49</v>
      </c>
    </row>
    <row r="54" spans="1:26" x14ac:dyDescent="0.15">
      <c r="A54" s="4">
        <f t="shared" ref="A54:A60" si="3">W54</f>
        <v>3000050</v>
      </c>
      <c r="B54" s="4">
        <v>0</v>
      </c>
      <c r="C54" s="4">
        <v>0</v>
      </c>
      <c r="D54" s="4">
        <v>0</v>
      </c>
      <c r="E54" s="4">
        <v>0</v>
      </c>
      <c r="F54" s="4">
        <f>VLOOKUP(Z54,主线配置!H:N,6,FALSE)</f>
        <v>101</v>
      </c>
      <c r="G54" s="4">
        <f>VLOOKUP(Z54,主线配置!H:N,4,FALSE)</f>
        <v>304</v>
      </c>
      <c r="H54" s="4">
        <v>0</v>
      </c>
      <c r="I54" s="4">
        <f>VLOOKUP(Z54,主线配置!H:N,5,FALSE)</f>
        <v>508</v>
      </c>
      <c r="J54" s="4">
        <f>VLOOKUP(Z54,主线配置!H:N,7,FALSE)</f>
        <v>0</v>
      </c>
      <c r="K54" s="4">
        <v>121</v>
      </c>
      <c r="L54" s="4">
        <v>0</v>
      </c>
      <c r="M54" s="4">
        <v>0</v>
      </c>
      <c r="N54" s="4">
        <v>116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f>VLOOKUP(Z54,主线配置!F:G,2,FALSE)</f>
        <v>3000050</v>
      </c>
      <c r="X54" s="4">
        <f>VLOOKUP(Z54,主线配置!H:J,3,FALSE)</f>
        <v>13</v>
      </c>
      <c r="Y54" t="str">
        <f>VLOOKUP(Z54,主线配置!H:I,2,FALSE)</f>
        <v>群体治疗怪</v>
      </c>
      <c r="Z54">
        <f t="shared" si="1"/>
        <v>50</v>
      </c>
    </row>
    <row r="55" spans="1:26" x14ac:dyDescent="0.15">
      <c r="A55" s="4">
        <f t="shared" si="3"/>
        <v>3000051</v>
      </c>
      <c r="B55" s="4">
        <v>0</v>
      </c>
      <c r="C55" s="4">
        <v>0</v>
      </c>
      <c r="D55" s="4">
        <v>0</v>
      </c>
      <c r="E55" s="4">
        <v>0</v>
      </c>
      <c r="F55" s="4">
        <f>VLOOKUP(Z55,主线配置!H:N,6,FALSE)</f>
        <v>101</v>
      </c>
      <c r="G55" s="4">
        <f>VLOOKUP(Z55,主线配置!H:N,4,FALSE)</f>
        <v>304</v>
      </c>
      <c r="H55" s="4">
        <v>0</v>
      </c>
      <c r="I55" s="4">
        <f>VLOOKUP(Z55,主线配置!H:N,5,FALSE)</f>
        <v>508</v>
      </c>
      <c r="J55" s="4">
        <f>VLOOKUP(Z55,主线配置!H:N,7,FALSE)</f>
        <v>0</v>
      </c>
      <c r="K55" s="4">
        <v>122</v>
      </c>
      <c r="L55" s="4">
        <v>0</v>
      </c>
      <c r="M55" s="4">
        <v>0</v>
      </c>
      <c r="N55" s="4">
        <v>117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f>VLOOKUP(Z55,主线配置!F:G,2,FALSE)</f>
        <v>3000051</v>
      </c>
      <c r="X55" s="4">
        <f>VLOOKUP(Z55,主线配置!H:J,3,FALSE)</f>
        <v>13</v>
      </c>
      <c r="Y55" t="str">
        <f>VLOOKUP(Z55,主线配置!H:I,2,FALSE)</f>
        <v>群体治疗怪</v>
      </c>
      <c r="Z55">
        <f t="shared" si="1"/>
        <v>51</v>
      </c>
    </row>
    <row r="56" spans="1:26" x14ac:dyDescent="0.15">
      <c r="A56" s="4">
        <f t="shared" si="3"/>
        <v>3000052</v>
      </c>
      <c r="B56" s="4">
        <v>0</v>
      </c>
      <c r="C56" s="4">
        <v>0</v>
      </c>
      <c r="D56" s="4">
        <v>0</v>
      </c>
      <c r="E56" s="4">
        <v>0</v>
      </c>
      <c r="F56" s="4">
        <f>VLOOKUP(Z56,主线配置!H:N,6,FALSE)</f>
        <v>122</v>
      </c>
      <c r="G56" s="4">
        <f>VLOOKUP(Z56,主线配置!H:N,4,FALSE)</f>
        <v>489</v>
      </c>
      <c r="H56" s="4">
        <v>0</v>
      </c>
      <c r="I56" s="4">
        <f>VLOOKUP(Z56,主线配置!H:N,5,FALSE)</f>
        <v>272</v>
      </c>
      <c r="J56" s="4">
        <f>VLOOKUP(Z56,主线配置!H:N,7,FALSE)</f>
        <v>0</v>
      </c>
      <c r="K56" s="4">
        <v>123</v>
      </c>
      <c r="L56" s="4">
        <v>0</v>
      </c>
      <c r="M56" s="4">
        <v>0</v>
      </c>
      <c r="N56" s="4">
        <v>118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f>VLOOKUP(Z56,主线配置!F:G,2,FALSE)</f>
        <v>3000052</v>
      </c>
      <c r="X56" s="4">
        <f>VLOOKUP(Z56,主线配置!H:J,3,FALSE)</f>
        <v>14</v>
      </c>
      <c r="Y56" t="str">
        <f>VLOOKUP(Z56,主线配置!H:I,2,FALSE)</f>
        <v>黄蜂怪</v>
      </c>
      <c r="Z56">
        <f t="shared" si="1"/>
        <v>52</v>
      </c>
    </row>
    <row r="57" spans="1:26" x14ac:dyDescent="0.15">
      <c r="A57" s="4">
        <f t="shared" si="3"/>
        <v>3000053</v>
      </c>
      <c r="B57" s="4">
        <v>0</v>
      </c>
      <c r="C57" s="4">
        <v>0</v>
      </c>
      <c r="D57" s="4">
        <v>0</v>
      </c>
      <c r="E57" s="4">
        <v>0</v>
      </c>
      <c r="F57" s="4">
        <f>VLOOKUP(Z57,主线配置!H:N,6,FALSE)</f>
        <v>122</v>
      </c>
      <c r="G57" s="4">
        <f>VLOOKUP(Z57,主线配置!H:N,4,FALSE)</f>
        <v>489</v>
      </c>
      <c r="H57" s="4">
        <v>0</v>
      </c>
      <c r="I57" s="4">
        <f>VLOOKUP(Z57,主线配置!H:N,5,FALSE)</f>
        <v>272</v>
      </c>
      <c r="J57" s="4">
        <f>VLOOKUP(Z57,主线配置!H:N,7,FALSE)</f>
        <v>0</v>
      </c>
      <c r="K57" s="4">
        <v>124</v>
      </c>
      <c r="L57" s="4">
        <v>0</v>
      </c>
      <c r="M57" s="4">
        <v>0</v>
      </c>
      <c r="N57" s="4">
        <v>119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f>VLOOKUP(Z57,主线配置!F:G,2,FALSE)</f>
        <v>3000053</v>
      </c>
      <c r="X57" s="4">
        <f>VLOOKUP(Z57,主线配置!H:J,3,FALSE)</f>
        <v>14</v>
      </c>
      <c r="Y57" t="str">
        <f>VLOOKUP(Z57,主线配置!H:I,2,FALSE)</f>
        <v>黄蜂怪</v>
      </c>
      <c r="Z57">
        <f t="shared" si="1"/>
        <v>53</v>
      </c>
    </row>
    <row r="58" spans="1:26" x14ac:dyDescent="0.15">
      <c r="A58" s="4">
        <f t="shared" si="3"/>
        <v>3000054</v>
      </c>
      <c r="B58" s="4">
        <v>0</v>
      </c>
      <c r="C58" s="4">
        <v>0</v>
      </c>
      <c r="D58" s="4">
        <v>0</v>
      </c>
      <c r="E58" s="4">
        <v>0</v>
      </c>
      <c r="F58" s="4">
        <f>VLOOKUP(Z58,主线配置!H:N,6,FALSE)</f>
        <v>108</v>
      </c>
      <c r="G58" s="4">
        <f>VLOOKUP(Z58,主线配置!H:N,4,FALSE)</f>
        <v>326</v>
      </c>
      <c r="H58" s="4">
        <v>0</v>
      </c>
      <c r="I58" s="4">
        <f>VLOOKUP(Z58,主线配置!H:N,5,FALSE)</f>
        <v>544</v>
      </c>
      <c r="J58" s="4">
        <f>VLOOKUP(Z58,主线配置!H:N,7,FALSE)</f>
        <v>0</v>
      </c>
      <c r="K58" s="4">
        <v>125</v>
      </c>
      <c r="L58" s="4">
        <v>0</v>
      </c>
      <c r="M58" s="4">
        <v>0</v>
      </c>
      <c r="N58" s="4">
        <v>120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f>VLOOKUP(Z58,主线配置!F:G,2,FALSE)</f>
        <v>3000054</v>
      </c>
      <c r="X58" s="4">
        <f>VLOOKUP(Z58,主线配置!H:J,3,FALSE)</f>
        <v>14</v>
      </c>
      <c r="Y58" t="str">
        <f>VLOOKUP(Z58,主线配置!H:I,2,FALSE)</f>
        <v>群体治疗怪</v>
      </c>
      <c r="Z58">
        <f t="shared" si="1"/>
        <v>54</v>
      </c>
    </row>
    <row r="59" spans="1:26" x14ac:dyDescent="0.15">
      <c r="A59" s="4">
        <f t="shared" si="3"/>
        <v>3000055</v>
      </c>
      <c r="B59" s="4">
        <v>0</v>
      </c>
      <c r="C59" s="4">
        <v>0</v>
      </c>
      <c r="D59" s="4">
        <v>0</v>
      </c>
      <c r="E59" s="4">
        <v>0</v>
      </c>
      <c r="F59" s="4">
        <f>VLOOKUP(Z59,主线配置!H:N,6,FALSE)</f>
        <v>380</v>
      </c>
      <c r="G59" s="4">
        <f>VLOOKUP(Z59,主线配置!H:N,4,FALSE)</f>
        <v>228</v>
      </c>
      <c r="H59" s="4">
        <v>0</v>
      </c>
      <c r="I59" s="4">
        <f>VLOOKUP(Z59,主线配置!H:N,5,FALSE)</f>
        <v>544</v>
      </c>
      <c r="J59" s="4">
        <f>VLOOKUP(Z59,主线配置!H:N,7,FALSE)</f>
        <v>0</v>
      </c>
      <c r="K59" s="4">
        <v>126</v>
      </c>
      <c r="L59" s="4">
        <v>0</v>
      </c>
      <c r="M59" s="4">
        <v>0</v>
      </c>
      <c r="N59" s="4">
        <v>121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f>VLOOKUP(Z59,主线配置!F:G,2,FALSE)</f>
        <v>3000055</v>
      </c>
      <c r="X59" s="4">
        <f>VLOOKUP(Z59,主线配置!H:J,3,FALSE)</f>
        <v>14</v>
      </c>
      <c r="Y59" t="str">
        <f>VLOOKUP(Z59,主线配置!H:I,2,FALSE)</f>
        <v>甲虫精</v>
      </c>
      <c r="Z59">
        <f t="shared" si="1"/>
        <v>55</v>
      </c>
    </row>
    <row r="60" spans="1:26" x14ac:dyDescent="0.15">
      <c r="A60" s="4">
        <f t="shared" si="3"/>
        <v>3000056</v>
      </c>
      <c r="B60" s="4">
        <v>0</v>
      </c>
      <c r="C60" s="4">
        <v>0</v>
      </c>
      <c r="D60" s="4">
        <v>0</v>
      </c>
      <c r="E60" s="4">
        <v>0</v>
      </c>
      <c r="F60" s="4">
        <f>VLOOKUP(Z60,主线配置!H:N,6,FALSE)</f>
        <v>108</v>
      </c>
      <c r="G60" s="4">
        <f>VLOOKUP(Z60,主线配置!H:N,4,FALSE)</f>
        <v>326</v>
      </c>
      <c r="H60" s="4">
        <v>0</v>
      </c>
      <c r="I60" s="4">
        <f>VLOOKUP(Z60,主线配置!H:N,5,FALSE)</f>
        <v>544</v>
      </c>
      <c r="J60" s="4">
        <f>VLOOKUP(Z60,主线配置!H:N,7,FALSE)</f>
        <v>0</v>
      </c>
      <c r="K60" s="4">
        <v>127</v>
      </c>
      <c r="L60" s="4">
        <v>0</v>
      </c>
      <c r="M60" s="4">
        <v>0</v>
      </c>
      <c r="N60" s="4">
        <v>122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f>VLOOKUP(Z60,主线配置!F:G,2,FALSE)</f>
        <v>3000056</v>
      </c>
      <c r="X60" s="4">
        <f>VLOOKUP(Z60,主线配置!H:J,3,FALSE)</f>
        <v>14</v>
      </c>
      <c r="Y60" t="str">
        <f>VLOOKUP(Z60,主线配置!H:I,2,FALSE)</f>
        <v>群体治疗怪</v>
      </c>
      <c r="Z60">
        <f t="shared" si="1"/>
        <v>56</v>
      </c>
    </row>
    <row r="61" spans="1:26" x14ac:dyDescent="0.15">
      <c r="A61" s="4">
        <f t="shared" ref="A61:A124" si="4">W61</f>
        <v>3000057</v>
      </c>
      <c r="B61" s="4">
        <v>0</v>
      </c>
      <c r="C61" s="4">
        <v>0</v>
      </c>
      <c r="D61" s="4">
        <v>0</v>
      </c>
      <c r="E61" s="4">
        <v>0</v>
      </c>
      <c r="F61" s="4">
        <f>VLOOKUP(Z61,主线配置!H:N,6,FALSE)</f>
        <v>406</v>
      </c>
      <c r="G61" s="4">
        <f>VLOOKUP(Z61,主线配置!H:N,4,FALSE)</f>
        <v>243</v>
      </c>
      <c r="H61" s="4">
        <v>0</v>
      </c>
      <c r="I61" s="4">
        <f>VLOOKUP(Z61,主线配置!H:N,5,FALSE)</f>
        <v>580</v>
      </c>
      <c r="J61" s="4">
        <f>VLOOKUP(Z61,主线配置!H:N,7,FALSE)</f>
        <v>0</v>
      </c>
      <c r="K61" s="4">
        <v>128</v>
      </c>
      <c r="L61" s="4">
        <v>0</v>
      </c>
      <c r="M61" s="4">
        <v>0</v>
      </c>
      <c r="N61" s="4">
        <v>123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f>VLOOKUP(Z61,主线配置!F:G,2,FALSE)</f>
        <v>3000057</v>
      </c>
      <c r="X61" s="4">
        <f>VLOOKUP(Z61,主线配置!H:J,3,FALSE)</f>
        <v>15</v>
      </c>
      <c r="Y61" t="str">
        <f>VLOOKUP(Z61,主线配置!H:I,2,FALSE)</f>
        <v>甲虫精</v>
      </c>
      <c r="Z61">
        <f t="shared" si="1"/>
        <v>57</v>
      </c>
    </row>
    <row r="62" spans="1:26" x14ac:dyDescent="0.15">
      <c r="A62" s="4">
        <f t="shared" si="4"/>
        <v>3000058</v>
      </c>
      <c r="B62" s="4">
        <v>0</v>
      </c>
      <c r="C62" s="4">
        <v>0</v>
      </c>
      <c r="D62" s="4">
        <v>0</v>
      </c>
      <c r="E62" s="4">
        <v>0</v>
      </c>
      <c r="F62" s="4">
        <f>VLOOKUP(Z62,主线配置!H:N,6,FALSE)</f>
        <v>123</v>
      </c>
      <c r="G62" s="4">
        <f>VLOOKUP(Z62,主线配置!H:N,4,FALSE)</f>
        <v>369</v>
      </c>
      <c r="H62" s="4">
        <v>0</v>
      </c>
      <c r="I62" s="4">
        <f>VLOOKUP(Z62,主线配置!H:N,5,FALSE)</f>
        <v>616</v>
      </c>
      <c r="J62" s="4">
        <f>VLOOKUP(Z62,主线配置!H:N,7,FALSE)</f>
        <v>0</v>
      </c>
      <c r="K62" s="4">
        <v>129</v>
      </c>
      <c r="L62" s="4">
        <v>0</v>
      </c>
      <c r="M62" s="4">
        <v>0</v>
      </c>
      <c r="N62" s="4">
        <v>124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f>VLOOKUP(Z62,主线配置!F:G,2,FALSE)</f>
        <v>3000058</v>
      </c>
      <c r="X62" s="4">
        <f>VLOOKUP(Z62,主线配置!H:J,3,FALSE)</f>
        <v>16</v>
      </c>
      <c r="Y62" t="str">
        <f>VLOOKUP(Z62,主线配置!H:I,2,FALSE)</f>
        <v>群体治疗怪</v>
      </c>
      <c r="Z62">
        <f t="shared" si="1"/>
        <v>58</v>
      </c>
    </row>
    <row r="63" spans="1:26" x14ac:dyDescent="0.15">
      <c r="A63" s="4">
        <f t="shared" si="4"/>
        <v>3000059</v>
      </c>
      <c r="B63" s="4">
        <v>0</v>
      </c>
      <c r="C63" s="4">
        <v>0</v>
      </c>
      <c r="D63" s="4">
        <v>0</v>
      </c>
      <c r="E63" s="4">
        <v>0</v>
      </c>
      <c r="F63" s="4">
        <f>VLOOKUP(Z63,主线配置!H:N,6,FALSE)</f>
        <v>456</v>
      </c>
      <c r="G63" s="4">
        <f>VLOOKUP(Z63,主线配置!H:N,4,FALSE)</f>
        <v>273</v>
      </c>
      <c r="H63" s="4">
        <v>0</v>
      </c>
      <c r="I63" s="4">
        <f>VLOOKUP(Z63,主线配置!H:N,5,FALSE)</f>
        <v>652</v>
      </c>
      <c r="J63" s="4">
        <f>VLOOKUP(Z63,主线配置!H:N,7,FALSE)</f>
        <v>0</v>
      </c>
      <c r="K63" s="4">
        <v>130</v>
      </c>
      <c r="L63" s="4">
        <v>0</v>
      </c>
      <c r="M63" s="4">
        <v>0</v>
      </c>
      <c r="N63" s="4">
        <v>125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f>VLOOKUP(Z63,主线配置!F:G,2,FALSE)</f>
        <v>3000059</v>
      </c>
      <c r="X63" s="4">
        <f>VLOOKUP(Z63,主线配置!H:J,3,FALSE)</f>
        <v>17</v>
      </c>
      <c r="Y63" t="str">
        <f>VLOOKUP(Z63,主线配置!H:I,2,FALSE)</f>
        <v>甲虫精</v>
      </c>
      <c r="Z63">
        <f t="shared" si="1"/>
        <v>59</v>
      </c>
    </row>
    <row r="64" spans="1:26" x14ac:dyDescent="0.15">
      <c r="A64" s="4">
        <f t="shared" si="4"/>
        <v>3000060</v>
      </c>
      <c r="B64" s="4">
        <v>0</v>
      </c>
      <c r="C64" s="4">
        <v>0</v>
      </c>
      <c r="D64" s="4">
        <v>0</v>
      </c>
      <c r="E64" s="4">
        <v>0</v>
      </c>
      <c r="F64" s="4">
        <f>VLOOKUP(Z64,主线配置!H:N,6,FALSE)</f>
        <v>137</v>
      </c>
      <c r="G64" s="4">
        <f>VLOOKUP(Z64,主线配置!H:N,4,FALSE)</f>
        <v>412</v>
      </c>
      <c r="H64" s="4">
        <v>0</v>
      </c>
      <c r="I64" s="4">
        <f>VLOOKUP(Z64,主线配置!H:N,5,FALSE)</f>
        <v>688</v>
      </c>
      <c r="J64" s="4">
        <f>VLOOKUP(Z64,主线配置!H:N,7,FALSE)</f>
        <v>0</v>
      </c>
      <c r="K64" s="4">
        <v>131</v>
      </c>
      <c r="L64" s="4">
        <v>0</v>
      </c>
      <c r="M64" s="4">
        <v>0</v>
      </c>
      <c r="N64" s="4">
        <v>126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f>VLOOKUP(Z64,主线配置!F:G,2,FALSE)</f>
        <v>3000060</v>
      </c>
      <c r="X64" s="4">
        <f>VLOOKUP(Z64,主线配置!H:J,3,FALSE)</f>
        <v>18</v>
      </c>
      <c r="Y64" t="str">
        <f>VLOOKUP(Z64,主线配置!H:I,2,FALSE)</f>
        <v>群体治疗怪</v>
      </c>
      <c r="Z64">
        <f t="shared" si="1"/>
        <v>60</v>
      </c>
    </row>
    <row r="65" spans="1:26" x14ac:dyDescent="0.15">
      <c r="A65" s="4">
        <f t="shared" si="4"/>
        <v>3000061</v>
      </c>
      <c r="B65" s="4">
        <v>0</v>
      </c>
      <c r="C65" s="4">
        <v>0</v>
      </c>
      <c r="D65" s="4">
        <v>0</v>
      </c>
      <c r="E65" s="4">
        <v>0</v>
      </c>
      <c r="F65" s="4">
        <f>VLOOKUP(Z65,主线配置!H:N,6,FALSE)</f>
        <v>506</v>
      </c>
      <c r="G65" s="4">
        <f>VLOOKUP(Z65,主线配置!H:N,4,FALSE)</f>
        <v>304</v>
      </c>
      <c r="H65" s="4">
        <v>0</v>
      </c>
      <c r="I65" s="4">
        <f>VLOOKUP(Z65,主线配置!H:N,5,FALSE)</f>
        <v>724</v>
      </c>
      <c r="J65" s="4">
        <f>VLOOKUP(Z65,主线配置!H:N,7,FALSE)</f>
        <v>0</v>
      </c>
      <c r="K65" s="4">
        <v>132</v>
      </c>
      <c r="L65" s="4">
        <v>0</v>
      </c>
      <c r="M65" s="4">
        <v>0</v>
      </c>
      <c r="N65" s="4">
        <v>127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f>VLOOKUP(Z65,主线配置!F:G,2,FALSE)</f>
        <v>3000061</v>
      </c>
      <c r="X65" s="4">
        <f>VLOOKUP(Z65,主线配置!H:J,3,FALSE)</f>
        <v>19</v>
      </c>
      <c r="Y65" t="str">
        <f>VLOOKUP(Z65,主线配置!H:I,2,FALSE)</f>
        <v>甲虫精</v>
      </c>
      <c r="Z65">
        <f t="shared" si="1"/>
        <v>61</v>
      </c>
    </row>
    <row r="66" spans="1:26" x14ac:dyDescent="0.15">
      <c r="A66" s="4">
        <f t="shared" si="4"/>
        <v>3000062</v>
      </c>
      <c r="B66" s="4">
        <v>0</v>
      </c>
      <c r="C66" s="4">
        <v>0</v>
      </c>
      <c r="D66" s="4">
        <v>0</v>
      </c>
      <c r="E66" s="4">
        <v>0</v>
      </c>
      <c r="F66" s="4">
        <f>VLOOKUP(Z66,主线配置!H:N,6,FALSE)</f>
        <v>158</v>
      </c>
      <c r="G66" s="4">
        <f>VLOOKUP(Z66,主线配置!H:N,4,FALSE)</f>
        <v>474</v>
      </c>
      <c r="H66" s="4">
        <v>0</v>
      </c>
      <c r="I66" s="4">
        <f>VLOOKUP(Z66,主线配置!H:N,5,FALSE)</f>
        <v>790</v>
      </c>
      <c r="J66" s="4">
        <f>VLOOKUP(Z66,主线配置!H:N,7,FALSE)</f>
        <v>0</v>
      </c>
      <c r="K66" s="4">
        <v>133</v>
      </c>
      <c r="L66" s="4">
        <v>0</v>
      </c>
      <c r="M66" s="4">
        <v>0</v>
      </c>
      <c r="N66" s="4">
        <v>128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f>VLOOKUP(Z66,主线配置!F:G,2,FALSE)</f>
        <v>3000062</v>
      </c>
      <c r="X66" s="4">
        <f>VLOOKUP(Z66,主线配置!H:J,3,FALSE)</f>
        <v>20</v>
      </c>
      <c r="Y66" t="str">
        <f>VLOOKUP(Z66,主线配置!H:I,2,FALSE)</f>
        <v>群体治疗怪</v>
      </c>
      <c r="Z66">
        <f t="shared" si="1"/>
        <v>62</v>
      </c>
    </row>
    <row r="67" spans="1:26" x14ac:dyDescent="0.15">
      <c r="A67" s="4">
        <f t="shared" si="4"/>
        <v>3000063</v>
      </c>
      <c r="B67" s="4">
        <v>0</v>
      </c>
      <c r="C67" s="4">
        <v>0</v>
      </c>
      <c r="D67" s="4">
        <v>0</v>
      </c>
      <c r="E67" s="4">
        <v>0</v>
      </c>
      <c r="F67" s="4">
        <f>VLOOKUP(Z67,主线配置!H:N,6,FALSE)</f>
        <v>625</v>
      </c>
      <c r="G67" s="4">
        <f>VLOOKUP(Z67,主线配置!H:N,4,FALSE)</f>
        <v>375</v>
      </c>
      <c r="H67" s="4">
        <v>0</v>
      </c>
      <c r="I67" s="4">
        <f>VLOOKUP(Z67,主线配置!H:N,5,FALSE)</f>
        <v>894</v>
      </c>
      <c r="J67" s="4">
        <f>VLOOKUP(Z67,主线配置!H:N,7,FALSE)</f>
        <v>0</v>
      </c>
      <c r="K67" s="4">
        <v>134</v>
      </c>
      <c r="L67" s="4">
        <v>0</v>
      </c>
      <c r="M67" s="4">
        <v>0</v>
      </c>
      <c r="N67" s="4">
        <v>129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f>VLOOKUP(Z67,主线配置!F:G,2,FALSE)</f>
        <v>3000063</v>
      </c>
      <c r="X67" s="4">
        <f>VLOOKUP(Z67,主线配置!H:J,3,FALSE)</f>
        <v>21</v>
      </c>
      <c r="Y67" t="str">
        <f>VLOOKUP(Z67,主线配置!H:I,2,FALSE)</f>
        <v>甲虫精</v>
      </c>
      <c r="Z67">
        <f t="shared" si="1"/>
        <v>63</v>
      </c>
    </row>
    <row r="68" spans="1:26" x14ac:dyDescent="0.15">
      <c r="A68" s="4">
        <f t="shared" si="4"/>
        <v>3000064</v>
      </c>
      <c r="B68" s="4">
        <v>0</v>
      </c>
      <c r="C68" s="4">
        <v>0</v>
      </c>
      <c r="D68" s="4">
        <v>0</v>
      </c>
      <c r="E68" s="4">
        <v>0</v>
      </c>
      <c r="F68" s="4">
        <f>VLOOKUP(Z68,主线配置!H:N,6,FALSE)</f>
        <v>200</v>
      </c>
      <c r="G68" s="4">
        <f>VLOOKUP(Z68,主线配置!H:N,4,FALSE)</f>
        <v>601</v>
      </c>
      <c r="H68" s="4">
        <v>0</v>
      </c>
      <c r="I68" s="4">
        <f>VLOOKUP(Z68,主线配置!H:N,5,FALSE)</f>
        <v>1003</v>
      </c>
      <c r="J68" s="4">
        <f>VLOOKUP(Z68,主线配置!H:N,7,FALSE)</f>
        <v>0</v>
      </c>
      <c r="K68" s="4">
        <v>135</v>
      </c>
      <c r="L68" s="4">
        <v>0</v>
      </c>
      <c r="M68" s="4">
        <v>0</v>
      </c>
      <c r="N68" s="4">
        <v>130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f>VLOOKUP(Z68,主线配置!F:G,2,FALSE)</f>
        <v>3000064</v>
      </c>
      <c r="X68" s="4">
        <f>VLOOKUP(Z68,主线配置!H:J,3,FALSE)</f>
        <v>22</v>
      </c>
      <c r="Y68" t="str">
        <f>VLOOKUP(Z68,主线配置!H:I,2,FALSE)</f>
        <v>群体治疗怪</v>
      </c>
      <c r="Z68">
        <f t="shared" si="1"/>
        <v>64</v>
      </c>
    </row>
    <row r="69" spans="1:26" x14ac:dyDescent="0.15">
      <c r="A69" s="4">
        <f t="shared" si="4"/>
        <v>3000065</v>
      </c>
      <c r="B69" s="4">
        <v>0</v>
      </c>
      <c r="C69" s="4">
        <v>0</v>
      </c>
      <c r="D69" s="4">
        <v>0</v>
      </c>
      <c r="E69" s="4">
        <v>0</v>
      </c>
      <c r="F69" s="4">
        <f>VLOOKUP(Z69,主线配置!H:N,6,FALSE)</f>
        <v>782</v>
      </c>
      <c r="G69" s="4">
        <f>VLOOKUP(Z69,主线配置!H:N,4,FALSE)</f>
        <v>469</v>
      </c>
      <c r="H69" s="4">
        <v>0</v>
      </c>
      <c r="I69" s="4">
        <f>VLOOKUP(Z69,主线配置!H:N,5,FALSE)</f>
        <v>1118</v>
      </c>
      <c r="J69" s="4">
        <f>VLOOKUP(Z69,主线配置!H:N,7,FALSE)</f>
        <v>0</v>
      </c>
      <c r="K69" s="4">
        <v>136</v>
      </c>
      <c r="L69" s="4">
        <v>0</v>
      </c>
      <c r="M69" s="4">
        <v>0</v>
      </c>
      <c r="N69" s="4">
        <v>131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f>VLOOKUP(Z69,主线配置!F:G,2,FALSE)</f>
        <v>3000065</v>
      </c>
      <c r="X69" s="4">
        <f>VLOOKUP(Z69,主线配置!H:J,3,FALSE)</f>
        <v>23</v>
      </c>
      <c r="Y69" t="str">
        <f>VLOOKUP(Z69,主线配置!H:I,2,FALSE)</f>
        <v>甲虫精</v>
      </c>
      <c r="Z69">
        <f t="shared" si="1"/>
        <v>65</v>
      </c>
    </row>
    <row r="70" spans="1:26" x14ac:dyDescent="0.15">
      <c r="A70" s="4">
        <f t="shared" si="4"/>
        <v>3000066</v>
      </c>
      <c r="B70" s="4">
        <v>0</v>
      </c>
      <c r="C70" s="4">
        <v>0</v>
      </c>
      <c r="D70" s="4">
        <v>0</v>
      </c>
      <c r="E70" s="4">
        <v>0</v>
      </c>
      <c r="F70" s="4">
        <f>VLOOKUP(Z70,主线配置!H:N,6,FALSE)</f>
        <v>247</v>
      </c>
      <c r="G70" s="4">
        <f>VLOOKUP(Z70,主线配置!H:N,4,FALSE)</f>
        <v>742</v>
      </c>
      <c r="H70" s="4">
        <v>0</v>
      </c>
      <c r="I70" s="4">
        <f>VLOOKUP(Z70,主线配置!H:N,5,FALSE)</f>
        <v>1238</v>
      </c>
      <c r="J70" s="4">
        <f>VLOOKUP(Z70,主线配置!H:N,7,FALSE)</f>
        <v>0</v>
      </c>
      <c r="K70" s="4">
        <v>137</v>
      </c>
      <c r="L70" s="4">
        <v>0</v>
      </c>
      <c r="M70" s="4">
        <v>0</v>
      </c>
      <c r="N70" s="4">
        <v>132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f>VLOOKUP(Z70,主线配置!F:G,2,FALSE)</f>
        <v>3000066</v>
      </c>
      <c r="X70" s="4">
        <f>VLOOKUP(Z70,主线配置!H:J,3,FALSE)</f>
        <v>24</v>
      </c>
      <c r="Y70" t="str">
        <f>VLOOKUP(Z70,主线配置!H:I,2,FALSE)</f>
        <v>群体治疗怪</v>
      </c>
      <c r="Z70">
        <f t="shared" si="1"/>
        <v>66</v>
      </c>
    </row>
    <row r="71" spans="1:26" x14ac:dyDescent="0.15">
      <c r="A71" s="4">
        <f t="shared" si="4"/>
        <v>3000067</v>
      </c>
      <c r="B71" s="4">
        <v>0</v>
      </c>
      <c r="C71" s="4">
        <v>0</v>
      </c>
      <c r="D71" s="4">
        <v>0</v>
      </c>
      <c r="E71" s="4">
        <v>0</v>
      </c>
      <c r="F71" s="4">
        <f>VLOOKUP(Z71,主线配置!H:N,6,FALSE)</f>
        <v>955</v>
      </c>
      <c r="G71" s="4">
        <f>VLOOKUP(Z71,主线配置!H:N,4,FALSE)</f>
        <v>572</v>
      </c>
      <c r="H71" s="4">
        <v>0</v>
      </c>
      <c r="I71" s="4">
        <f>VLOOKUP(Z71,主线配置!H:N,5,FALSE)</f>
        <v>1364</v>
      </c>
      <c r="J71" s="4">
        <f>VLOOKUP(Z71,主线配置!H:N,7,FALSE)</f>
        <v>0</v>
      </c>
      <c r="K71" s="4">
        <v>138</v>
      </c>
      <c r="L71" s="4">
        <v>0</v>
      </c>
      <c r="M71" s="4">
        <v>0</v>
      </c>
      <c r="N71" s="4">
        <v>133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f>VLOOKUP(Z71,主线配置!F:G,2,FALSE)</f>
        <v>3000067</v>
      </c>
      <c r="X71" s="4">
        <f>VLOOKUP(Z71,主线配置!H:J,3,FALSE)</f>
        <v>25</v>
      </c>
      <c r="Y71" t="str">
        <f>VLOOKUP(Z71,主线配置!H:I,2,FALSE)</f>
        <v>甲虫精</v>
      </c>
      <c r="Z71">
        <f t="shared" ref="Z71:Z134" si="5">Z70+1</f>
        <v>67</v>
      </c>
    </row>
    <row r="72" spans="1:26" x14ac:dyDescent="0.15">
      <c r="A72" s="4">
        <f t="shared" si="4"/>
        <v>3000068</v>
      </c>
      <c r="B72" s="4">
        <v>0</v>
      </c>
      <c r="C72" s="4">
        <v>0</v>
      </c>
      <c r="D72" s="4">
        <v>0</v>
      </c>
      <c r="E72" s="4">
        <v>0</v>
      </c>
      <c r="F72" s="4">
        <f>VLOOKUP(Z72,主线配置!H:N,6,FALSE)</f>
        <v>299</v>
      </c>
      <c r="G72" s="4">
        <f>VLOOKUP(Z72,主线配置!H:N,4,FALSE)</f>
        <v>897</v>
      </c>
      <c r="H72" s="4">
        <v>0</v>
      </c>
      <c r="I72" s="4">
        <f>VLOOKUP(Z72,主线配置!H:N,5,FALSE)</f>
        <v>1495</v>
      </c>
      <c r="J72" s="4">
        <f>VLOOKUP(Z72,主线配置!H:N,7,FALSE)</f>
        <v>0</v>
      </c>
      <c r="K72" s="4">
        <v>139</v>
      </c>
      <c r="L72" s="4">
        <v>0</v>
      </c>
      <c r="M72" s="4">
        <v>0</v>
      </c>
      <c r="N72" s="4">
        <v>134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f>VLOOKUP(Z72,主线配置!F:G,2,FALSE)</f>
        <v>3000068</v>
      </c>
      <c r="X72" s="4">
        <f>VLOOKUP(Z72,主线配置!H:J,3,FALSE)</f>
        <v>26</v>
      </c>
      <c r="Y72" t="str">
        <f>VLOOKUP(Z72,主线配置!H:I,2,FALSE)</f>
        <v>群体治疗怪</v>
      </c>
      <c r="Z72">
        <f t="shared" si="5"/>
        <v>68</v>
      </c>
    </row>
    <row r="73" spans="1:26" x14ac:dyDescent="0.15">
      <c r="A73" s="4">
        <f t="shared" si="4"/>
        <v>3000069</v>
      </c>
      <c r="B73" s="4">
        <v>0</v>
      </c>
      <c r="C73" s="4">
        <v>0</v>
      </c>
      <c r="D73" s="4">
        <v>0</v>
      </c>
      <c r="E73" s="4">
        <v>0</v>
      </c>
      <c r="F73" s="4">
        <f>VLOOKUP(Z73,主线配置!H:N,6,FALSE)</f>
        <v>1141</v>
      </c>
      <c r="G73" s="4">
        <f>VLOOKUP(Z73,主线配置!H:N,4,FALSE)</f>
        <v>685</v>
      </c>
      <c r="H73" s="4">
        <v>0</v>
      </c>
      <c r="I73" s="4">
        <f>VLOOKUP(Z73,主线配置!H:N,5,FALSE)</f>
        <v>1631</v>
      </c>
      <c r="J73" s="4">
        <f>VLOOKUP(Z73,主线配置!H:N,7,FALSE)</f>
        <v>0</v>
      </c>
      <c r="K73" s="4">
        <v>140</v>
      </c>
      <c r="L73" s="4">
        <v>0</v>
      </c>
      <c r="M73" s="4">
        <v>0</v>
      </c>
      <c r="N73" s="4">
        <v>135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f>VLOOKUP(Z73,主线配置!F:G,2,FALSE)</f>
        <v>3000069</v>
      </c>
      <c r="X73" s="4">
        <f>VLOOKUP(Z73,主线配置!H:J,3,FALSE)</f>
        <v>27</v>
      </c>
      <c r="Y73" t="str">
        <f>VLOOKUP(Z73,主线配置!H:I,2,FALSE)</f>
        <v>甲虫精</v>
      </c>
      <c r="Z73">
        <f t="shared" si="5"/>
        <v>69</v>
      </c>
    </row>
    <row r="74" spans="1:26" x14ac:dyDescent="0.15">
      <c r="A74" s="4">
        <f t="shared" si="4"/>
        <v>3000070</v>
      </c>
      <c r="B74" s="4">
        <v>0</v>
      </c>
      <c r="C74" s="4">
        <v>0</v>
      </c>
      <c r="D74" s="4">
        <v>0</v>
      </c>
      <c r="E74" s="4">
        <v>0</v>
      </c>
      <c r="F74" s="4">
        <f>VLOOKUP(Z74,主线配置!H:N,6,FALSE)</f>
        <v>354</v>
      </c>
      <c r="G74" s="4">
        <f>VLOOKUP(Z74,主线配置!H:N,4,FALSE)</f>
        <v>1063</v>
      </c>
      <c r="H74" s="4">
        <v>0</v>
      </c>
      <c r="I74" s="4">
        <f>VLOOKUP(Z74,主线配置!H:N,5,FALSE)</f>
        <v>1773</v>
      </c>
      <c r="J74" s="4">
        <f>VLOOKUP(Z74,主线配置!H:N,7,FALSE)</f>
        <v>0</v>
      </c>
      <c r="K74" s="4">
        <v>141</v>
      </c>
      <c r="L74" s="4">
        <v>0</v>
      </c>
      <c r="M74" s="4">
        <v>0</v>
      </c>
      <c r="N74" s="4">
        <v>136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f>VLOOKUP(Z74,主线配置!F:G,2,FALSE)</f>
        <v>3000070</v>
      </c>
      <c r="X74" s="4">
        <f>VLOOKUP(Z74,主线配置!H:J,3,FALSE)</f>
        <v>28</v>
      </c>
      <c r="Y74" t="str">
        <f>VLOOKUP(Z74,主线配置!H:I,2,FALSE)</f>
        <v>群体治疗怪</v>
      </c>
      <c r="Z74">
        <f t="shared" si="5"/>
        <v>70</v>
      </c>
    </row>
    <row r="75" spans="1:26" x14ac:dyDescent="0.15">
      <c r="A75" s="4">
        <f t="shared" si="4"/>
        <v>3000071</v>
      </c>
      <c r="B75" s="4">
        <v>0</v>
      </c>
      <c r="C75" s="4">
        <v>0</v>
      </c>
      <c r="D75" s="4">
        <v>0</v>
      </c>
      <c r="E75" s="4">
        <v>0</v>
      </c>
      <c r="F75" s="4">
        <f>VLOOKUP(Z75,主线配置!H:N,6,FALSE)</f>
        <v>1344</v>
      </c>
      <c r="G75" s="4">
        <f>VLOOKUP(Z75,主线配置!H:N,4,FALSE)</f>
        <v>806</v>
      </c>
      <c r="H75" s="4">
        <v>0</v>
      </c>
      <c r="I75" s="4">
        <f>VLOOKUP(Z75,主线配置!H:N,5,FALSE)</f>
        <v>1920</v>
      </c>
      <c r="J75" s="4">
        <f>VLOOKUP(Z75,主线配置!H:N,7,FALSE)</f>
        <v>0</v>
      </c>
      <c r="K75" s="4">
        <v>142</v>
      </c>
      <c r="L75" s="4">
        <v>0</v>
      </c>
      <c r="M75" s="4">
        <v>0</v>
      </c>
      <c r="N75" s="4">
        <v>137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f>VLOOKUP(Z75,主线配置!F:G,2,FALSE)</f>
        <v>3000071</v>
      </c>
      <c r="X75" s="4">
        <f>VLOOKUP(Z75,主线配置!H:J,3,FALSE)</f>
        <v>29</v>
      </c>
      <c r="Y75" t="str">
        <f>VLOOKUP(Z75,主线配置!H:I,2,FALSE)</f>
        <v>甲虫精</v>
      </c>
      <c r="Z75">
        <f t="shared" si="5"/>
        <v>71</v>
      </c>
    </row>
    <row r="76" spans="1:26" x14ac:dyDescent="0.15">
      <c r="A76" s="4">
        <f t="shared" si="4"/>
        <v>3000072</v>
      </c>
      <c r="B76" s="4">
        <v>0</v>
      </c>
      <c r="C76" s="4">
        <v>0</v>
      </c>
      <c r="D76" s="4">
        <v>0</v>
      </c>
      <c r="E76" s="4">
        <v>0</v>
      </c>
      <c r="F76" s="4">
        <f>VLOOKUP(Z76,主线配置!H:N,6,FALSE)</f>
        <v>409</v>
      </c>
      <c r="G76" s="4">
        <f>VLOOKUP(Z76,主线配置!H:N,4,FALSE)</f>
        <v>1228</v>
      </c>
      <c r="H76" s="4">
        <v>0</v>
      </c>
      <c r="I76" s="4">
        <f>VLOOKUP(Z76,主线配置!H:N,5,FALSE)</f>
        <v>2048</v>
      </c>
      <c r="J76" s="4">
        <f>VLOOKUP(Z76,主线配置!H:N,7,FALSE)</f>
        <v>0</v>
      </c>
      <c r="K76" s="4">
        <v>143</v>
      </c>
      <c r="L76" s="4">
        <v>0</v>
      </c>
      <c r="M76" s="4">
        <v>0</v>
      </c>
      <c r="N76" s="4">
        <v>138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f>VLOOKUP(Z76,主线配置!F:G,2,FALSE)</f>
        <v>3000072</v>
      </c>
      <c r="X76" s="4">
        <f>VLOOKUP(Z76,主线配置!H:J,3,FALSE)</f>
        <v>30</v>
      </c>
      <c r="Y76" t="str">
        <f>VLOOKUP(Z76,主线配置!H:I,2,FALSE)</f>
        <v>群体治疗怪</v>
      </c>
      <c r="Z76">
        <f t="shared" si="5"/>
        <v>72</v>
      </c>
    </row>
    <row r="77" spans="1:26" x14ac:dyDescent="0.15">
      <c r="A77" s="4">
        <f t="shared" si="4"/>
        <v>3000073</v>
      </c>
      <c r="B77" s="4">
        <v>0</v>
      </c>
      <c r="C77" s="4">
        <v>0</v>
      </c>
      <c r="D77" s="4">
        <v>0</v>
      </c>
      <c r="E77" s="4">
        <v>0</v>
      </c>
      <c r="F77" s="4">
        <f>VLOOKUP(Z77,主线配置!H:N,6,FALSE)</f>
        <v>1585</v>
      </c>
      <c r="G77" s="4">
        <f>VLOOKUP(Z77,主线配置!H:N,4,FALSE)</f>
        <v>951</v>
      </c>
      <c r="H77" s="4">
        <v>0</v>
      </c>
      <c r="I77" s="4">
        <f>VLOOKUP(Z77,主线配置!H:N,5,FALSE)</f>
        <v>2265</v>
      </c>
      <c r="J77" s="4">
        <f>VLOOKUP(Z77,主线配置!H:N,7,FALSE)</f>
        <v>0</v>
      </c>
      <c r="K77" s="4">
        <v>144</v>
      </c>
      <c r="L77" s="4">
        <v>0</v>
      </c>
      <c r="M77" s="4">
        <v>0</v>
      </c>
      <c r="N77" s="4">
        <v>139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f>VLOOKUP(Z77,主线配置!F:G,2,FALSE)</f>
        <v>3000073</v>
      </c>
      <c r="X77" s="4">
        <f>VLOOKUP(Z77,主线配置!H:J,3,FALSE)</f>
        <v>31</v>
      </c>
      <c r="Y77" t="str">
        <f>VLOOKUP(Z77,主线配置!H:I,2,FALSE)</f>
        <v>甲虫精</v>
      </c>
      <c r="Z77">
        <f t="shared" si="5"/>
        <v>73</v>
      </c>
    </row>
    <row r="78" spans="1:26" x14ac:dyDescent="0.15">
      <c r="A78" s="4">
        <f t="shared" si="4"/>
        <v>3000074</v>
      </c>
      <c r="B78" s="4">
        <v>0</v>
      </c>
      <c r="C78" s="4">
        <v>0</v>
      </c>
      <c r="D78" s="4">
        <v>0</v>
      </c>
      <c r="E78" s="4">
        <v>0</v>
      </c>
      <c r="F78" s="4">
        <f>VLOOKUP(Z78,主线配置!H:N,6,FALSE)</f>
        <v>498</v>
      </c>
      <c r="G78" s="4">
        <f>VLOOKUP(Z78,主线配置!H:N,4,FALSE)</f>
        <v>1494</v>
      </c>
      <c r="H78" s="4">
        <v>0</v>
      </c>
      <c r="I78" s="4">
        <f>VLOOKUP(Z78,主线配置!H:N,5,FALSE)</f>
        <v>2490</v>
      </c>
      <c r="J78" s="4">
        <f>VLOOKUP(Z78,主线配置!H:N,7,FALSE)</f>
        <v>0</v>
      </c>
      <c r="K78" s="4">
        <v>145</v>
      </c>
      <c r="L78" s="4">
        <v>0</v>
      </c>
      <c r="M78" s="4">
        <v>0</v>
      </c>
      <c r="N78" s="4">
        <v>140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f>VLOOKUP(Z78,主线配置!F:G,2,FALSE)</f>
        <v>3000074</v>
      </c>
      <c r="X78" s="4">
        <f>VLOOKUP(Z78,主线配置!H:J,3,FALSE)</f>
        <v>32</v>
      </c>
      <c r="Y78" t="str">
        <f>VLOOKUP(Z78,主线配置!H:I,2,FALSE)</f>
        <v>群体治疗怪</v>
      </c>
      <c r="Z78">
        <f t="shared" si="5"/>
        <v>74</v>
      </c>
    </row>
    <row r="79" spans="1:26" x14ac:dyDescent="0.15">
      <c r="A79" s="4">
        <f t="shared" si="4"/>
        <v>3000075</v>
      </c>
      <c r="B79" s="4">
        <v>0</v>
      </c>
      <c r="C79" s="4">
        <v>0</v>
      </c>
      <c r="D79" s="4">
        <v>0</v>
      </c>
      <c r="E79" s="4">
        <v>0</v>
      </c>
      <c r="F79" s="4">
        <f>VLOOKUP(Z79,主线配置!H:N,6,FALSE)</f>
        <v>1904</v>
      </c>
      <c r="G79" s="4">
        <f>VLOOKUP(Z79,主线配置!H:N,4,FALSE)</f>
        <v>1142</v>
      </c>
      <c r="H79" s="4">
        <v>0</v>
      </c>
      <c r="I79" s="4">
        <f>VLOOKUP(Z79,主线配置!H:N,5,FALSE)</f>
        <v>2720</v>
      </c>
      <c r="J79" s="4">
        <f>VLOOKUP(Z79,主线配置!H:N,7,FALSE)</f>
        <v>0</v>
      </c>
      <c r="K79" s="4">
        <v>146</v>
      </c>
      <c r="L79" s="4">
        <v>0</v>
      </c>
      <c r="M79" s="4">
        <v>0</v>
      </c>
      <c r="N79" s="4">
        <v>141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f>VLOOKUP(Z79,主线配置!F:G,2,FALSE)</f>
        <v>3000075</v>
      </c>
      <c r="X79" s="4">
        <f>VLOOKUP(Z79,主线配置!H:J,3,FALSE)</f>
        <v>33</v>
      </c>
      <c r="Y79" t="str">
        <f>VLOOKUP(Z79,主线配置!H:I,2,FALSE)</f>
        <v>甲虫精</v>
      </c>
      <c r="Z79">
        <f t="shared" si="5"/>
        <v>75</v>
      </c>
    </row>
    <row r="80" spans="1:26" x14ac:dyDescent="0.15">
      <c r="A80" s="4">
        <f t="shared" si="4"/>
        <v>3000076</v>
      </c>
      <c r="B80" s="4">
        <v>0</v>
      </c>
      <c r="C80" s="4">
        <v>0</v>
      </c>
      <c r="D80" s="4">
        <v>0</v>
      </c>
      <c r="E80" s="4">
        <v>0</v>
      </c>
      <c r="F80" s="4">
        <f>VLOOKUP(Z80,主线配置!H:N,6,FALSE)</f>
        <v>591</v>
      </c>
      <c r="G80" s="4">
        <f>VLOOKUP(Z80,主线配置!H:N,4,FALSE)</f>
        <v>1774</v>
      </c>
      <c r="H80" s="4">
        <v>0</v>
      </c>
      <c r="I80" s="4">
        <f>VLOOKUP(Z80,主线配置!H:N,5,FALSE)</f>
        <v>2958</v>
      </c>
      <c r="J80" s="4">
        <f>VLOOKUP(Z80,主线配置!H:N,7,FALSE)</f>
        <v>0</v>
      </c>
      <c r="K80" s="4">
        <v>147</v>
      </c>
      <c r="L80" s="4">
        <v>0</v>
      </c>
      <c r="M80" s="4">
        <v>0</v>
      </c>
      <c r="N80" s="4">
        <v>142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f>VLOOKUP(Z80,主线配置!F:G,2,FALSE)</f>
        <v>3000076</v>
      </c>
      <c r="X80" s="4">
        <f>VLOOKUP(Z80,主线配置!H:J,3,FALSE)</f>
        <v>34</v>
      </c>
      <c r="Y80" t="str">
        <f>VLOOKUP(Z80,主线配置!H:I,2,FALSE)</f>
        <v>群体治疗怪</v>
      </c>
      <c r="Z80">
        <f t="shared" si="5"/>
        <v>76</v>
      </c>
    </row>
    <row r="81" spans="1:26" x14ac:dyDescent="0.15">
      <c r="A81" s="4">
        <f t="shared" si="4"/>
        <v>3000077</v>
      </c>
      <c r="B81" s="4">
        <v>0</v>
      </c>
      <c r="C81" s="4">
        <v>0</v>
      </c>
      <c r="D81" s="4">
        <v>0</v>
      </c>
      <c r="E81" s="4">
        <v>0</v>
      </c>
      <c r="F81" s="4">
        <f>VLOOKUP(Z81,主线配置!H:N,6,FALSE)</f>
        <v>2292</v>
      </c>
      <c r="G81" s="4">
        <f>VLOOKUP(Z81,主线配置!H:N,4,FALSE)</f>
        <v>1375</v>
      </c>
      <c r="H81" s="4">
        <v>0</v>
      </c>
      <c r="I81" s="4">
        <f>VLOOKUP(Z81,主线配置!H:N,5,FALSE)</f>
        <v>3275</v>
      </c>
      <c r="J81" s="4">
        <f>VLOOKUP(Z81,主线配置!H:N,7,FALSE)</f>
        <v>0</v>
      </c>
      <c r="K81" s="4">
        <v>148</v>
      </c>
      <c r="L81" s="4">
        <v>0</v>
      </c>
      <c r="M81" s="4">
        <v>0</v>
      </c>
      <c r="N81" s="4">
        <v>143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f>VLOOKUP(Z81,主线配置!F:G,2,FALSE)</f>
        <v>3000077</v>
      </c>
      <c r="X81" s="4">
        <f>VLOOKUP(Z81,主线配置!H:J,3,FALSE)</f>
        <v>35</v>
      </c>
      <c r="Y81" t="str">
        <f>VLOOKUP(Z81,主线配置!H:I,2,FALSE)</f>
        <v>甲虫精</v>
      </c>
      <c r="Z81">
        <f t="shared" si="5"/>
        <v>77</v>
      </c>
    </row>
    <row r="82" spans="1:26" x14ac:dyDescent="0.15">
      <c r="A82" s="4">
        <f t="shared" si="4"/>
        <v>3000078</v>
      </c>
      <c r="B82" s="4">
        <v>0</v>
      </c>
      <c r="C82" s="4">
        <v>0</v>
      </c>
      <c r="D82" s="4">
        <v>0</v>
      </c>
      <c r="E82" s="4">
        <v>0</v>
      </c>
      <c r="F82" s="4">
        <f>VLOOKUP(Z82,主线配置!H:N,6,FALSE)</f>
        <v>721</v>
      </c>
      <c r="G82" s="4">
        <f>VLOOKUP(Z82,主线配置!H:N,4,FALSE)</f>
        <v>2164</v>
      </c>
      <c r="H82" s="4">
        <v>0</v>
      </c>
      <c r="I82" s="4">
        <f>VLOOKUP(Z82,主线配置!H:N,5,FALSE)</f>
        <v>3608</v>
      </c>
      <c r="J82" s="4">
        <f>VLOOKUP(Z82,主线配置!H:N,7,FALSE)</f>
        <v>0</v>
      </c>
      <c r="K82" s="4">
        <v>149</v>
      </c>
      <c r="L82" s="4">
        <v>0</v>
      </c>
      <c r="M82" s="4">
        <v>0</v>
      </c>
      <c r="N82" s="4">
        <v>144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f>VLOOKUP(Z82,主线配置!F:G,2,FALSE)</f>
        <v>3000078</v>
      </c>
      <c r="X82" s="4">
        <f>VLOOKUP(Z82,主线配置!H:J,3,FALSE)</f>
        <v>36</v>
      </c>
      <c r="Y82" t="str">
        <f>VLOOKUP(Z82,主线配置!H:I,2,FALSE)</f>
        <v>群体治疗怪</v>
      </c>
      <c r="Z82">
        <f t="shared" si="5"/>
        <v>78</v>
      </c>
    </row>
    <row r="83" spans="1:26" x14ac:dyDescent="0.15">
      <c r="A83" s="4">
        <f t="shared" si="4"/>
        <v>3000079</v>
      </c>
      <c r="B83" s="4">
        <v>0</v>
      </c>
      <c r="C83" s="4">
        <v>0</v>
      </c>
      <c r="D83" s="4">
        <v>0</v>
      </c>
      <c r="E83" s="4">
        <v>0</v>
      </c>
      <c r="F83" s="4">
        <f>VLOOKUP(Z83,主线配置!H:N,6,FALSE)</f>
        <v>2771</v>
      </c>
      <c r="G83" s="4">
        <f>VLOOKUP(Z83,主线配置!H:N,4,FALSE)</f>
        <v>1662</v>
      </c>
      <c r="H83" s="4">
        <v>0</v>
      </c>
      <c r="I83" s="4">
        <f>VLOOKUP(Z83,主线配置!H:N,5,FALSE)</f>
        <v>3959</v>
      </c>
      <c r="J83" s="4">
        <f>VLOOKUP(Z83,主线配置!H:N,7,FALSE)</f>
        <v>0</v>
      </c>
      <c r="K83" s="4">
        <v>150</v>
      </c>
      <c r="L83" s="4">
        <v>0</v>
      </c>
      <c r="M83" s="4">
        <v>0</v>
      </c>
      <c r="N83" s="4">
        <v>145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f>VLOOKUP(Z83,主线配置!F:G,2,FALSE)</f>
        <v>3000079</v>
      </c>
      <c r="X83" s="4">
        <f>VLOOKUP(Z83,主线配置!H:J,3,FALSE)</f>
        <v>37</v>
      </c>
      <c r="Y83" t="str">
        <f>VLOOKUP(Z83,主线配置!H:I,2,FALSE)</f>
        <v>甲虫精</v>
      </c>
      <c r="Z83">
        <f t="shared" si="5"/>
        <v>79</v>
      </c>
    </row>
    <row r="84" spans="1:26" x14ac:dyDescent="0.15">
      <c r="A84" s="4">
        <f t="shared" si="4"/>
        <v>3000080</v>
      </c>
      <c r="B84" s="4">
        <v>0</v>
      </c>
      <c r="C84" s="4">
        <v>0</v>
      </c>
      <c r="D84" s="4">
        <v>0</v>
      </c>
      <c r="E84" s="4">
        <v>0</v>
      </c>
      <c r="F84" s="4">
        <f>VLOOKUP(Z84,主线配置!H:N,6,FALSE)</f>
        <v>865</v>
      </c>
      <c r="G84" s="4">
        <f>VLOOKUP(Z84,主线配置!H:N,4,FALSE)</f>
        <v>2595</v>
      </c>
      <c r="H84" s="4">
        <v>0</v>
      </c>
      <c r="I84" s="4">
        <f>VLOOKUP(Z84,主线配置!H:N,5,FALSE)</f>
        <v>4326</v>
      </c>
      <c r="J84" s="4">
        <f>VLOOKUP(Z84,主线配置!H:N,7,FALSE)</f>
        <v>0</v>
      </c>
      <c r="K84" s="4">
        <v>151</v>
      </c>
      <c r="L84" s="4">
        <v>0</v>
      </c>
      <c r="M84" s="4">
        <v>0</v>
      </c>
      <c r="N84" s="4">
        <v>146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f>VLOOKUP(Z84,主线配置!F:G,2,FALSE)</f>
        <v>3000080</v>
      </c>
      <c r="X84" s="4">
        <f>VLOOKUP(Z84,主线配置!H:J,3,FALSE)</f>
        <v>38</v>
      </c>
      <c r="Y84" t="str">
        <f>VLOOKUP(Z84,主线配置!H:I,2,FALSE)</f>
        <v>群体治疗怪</v>
      </c>
      <c r="Z84">
        <f t="shared" si="5"/>
        <v>80</v>
      </c>
    </row>
    <row r="85" spans="1:26" x14ac:dyDescent="0.15">
      <c r="A85" s="4">
        <f t="shared" si="4"/>
        <v>3000081</v>
      </c>
      <c r="B85" s="4">
        <v>0</v>
      </c>
      <c r="C85" s="4">
        <v>0</v>
      </c>
      <c r="D85" s="4">
        <v>0</v>
      </c>
      <c r="E85" s="4">
        <v>0</v>
      </c>
      <c r="F85" s="4">
        <f>VLOOKUP(Z85,主线配置!H:N,6,FALSE)</f>
        <v>3296</v>
      </c>
      <c r="G85" s="4">
        <f>VLOOKUP(Z85,主线配置!H:N,4,FALSE)</f>
        <v>1977</v>
      </c>
      <c r="H85" s="4">
        <v>0</v>
      </c>
      <c r="I85" s="4">
        <f>VLOOKUP(Z85,主线配置!H:N,5,FALSE)</f>
        <v>4709</v>
      </c>
      <c r="J85" s="4">
        <f>VLOOKUP(Z85,主线配置!H:N,7,FALSE)</f>
        <v>0</v>
      </c>
      <c r="K85" s="4">
        <v>152</v>
      </c>
      <c r="L85" s="4">
        <v>0</v>
      </c>
      <c r="M85" s="4">
        <v>0</v>
      </c>
      <c r="N85" s="4">
        <v>147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f>VLOOKUP(Z85,主线配置!F:G,2,FALSE)</f>
        <v>3000081</v>
      </c>
      <c r="X85" s="4">
        <f>VLOOKUP(Z85,主线配置!H:J,3,FALSE)</f>
        <v>39</v>
      </c>
      <c r="Y85" t="str">
        <f>VLOOKUP(Z85,主线配置!H:I,2,FALSE)</f>
        <v>甲虫精</v>
      </c>
      <c r="Z85">
        <f t="shared" si="5"/>
        <v>81</v>
      </c>
    </row>
    <row r="86" spans="1:26" x14ac:dyDescent="0.15">
      <c r="A86" s="4">
        <f t="shared" si="4"/>
        <v>3000082</v>
      </c>
      <c r="B86" s="4">
        <v>0</v>
      </c>
      <c r="C86" s="4">
        <v>0</v>
      </c>
      <c r="D86" s="4">
        <v>0</v>
      </c>
      <c r="E86" s="4">
        <v>0</v>
      </c>
      <c r="F86" s="4">
        <f>VLOOKUP(Z86,主线配置!H:N,6,FALSE)</f>
        <v>1028</v>
      </c>
      <c r="G86" s="4">
        <f>VLOOKUP(Z86,主线配置!H:N,4,FALSE)</f>
        <v>3085</v>
      </c>
      <c r="H86" s="4">
        <v>0</v>
      </c>
      <c r="I86" s="4">
        <f>VLOOKUP(Z86,主线配置!H:N,5,FALSE)</f>
        <v>5142</v>
      </c>
      <c r="J86" s="4">
        <f>VLOOKUP(Z86,主线配置!H:N,7,FALSE)</f>
        <v>0</v>
      </c>
      <c r="K86" s="4">
        <v>153</v>
      </c>
      <c r="L86" s="4">
        <v>0</v>
      </c>
      <c r="M86" s="4">
        <v>0</v>
      </c>
      <c r="N86" s="4">
        <v>148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f>VLOOKUP(Z86,主线配置!F:G,2,FALSE)</f>
        <v>3000082</v>
      </c>
      <c r="X86" s="4">
        <f>VLOOKUP(Z86,主线配置!H:J,3,FALSE)</f>
        <v>40</v>
      </c>
      <c r="Y86" t="str">
        <f>VLOOKUP(Z86,主线配置!H:I,2,FALSE)</f>
        <v>群体治疗怪</v>
      </c>
      <c r="Z86">
        <f t="shared" si="5"/>
        <v>82</v>
      </c>
    </row>
    <row r="87" spans="1:26" x14ac:dyDescent="0.15">
      <c r="A87" s="4">
        <f t="shared" si="4"/>
        <v>3000083</v>
      </c>
      <c r="B87" s="4">
        <v>0</v>
      </c>
      <c r="C87" s="4">
        <v>0</v>
      </c>
      <c r="D87" s="4">
        <v>0</v>
      </c>
      <c r="E87" s="4">
        <v>0</v>
      </c>
      <c r="F87" s="4">
        <f>VLOOKUP(Z87,主线配置!H:N,6,FALSE)</f>
        <v>4108</v>
      </c>
      <c r="G87" s="4">
        <f>VLOOKUP(Z87,主线配置!H:N,4,FALSE)</f>
        <v>2464</v>
      </c>
      <c r="H87" s="4">
        <v>0</v>
      </c>
      <c r="I87" s="4">
        <f>VLOOKUP(Z87,主线配置!H:N,5,FALSE)</f>
        <v>5869</v>
      </c>
      <c r="J87" s="4">
        <f>VLOOKUP(Z87,主线配置!H:N,7,FALSE)</f>
        <v>0</v>
      </c>
      <c r="K87" s="4">
        <v>154</v>
      </c>
      <c r="L87" s="4">
        <v>0</v>
      </c>
      <c r="M87" s="4">
        <v>0</v>
      </c>
      <c r="N87" s="4">
        <v>149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f>VLOOKUP(Z87,主线配置!F:G,2,FALSE)</f>
        <v>3000083</v>
      </c>
      <c r="X87" s="4">
        <f>VLOOKUP(Z87,主线配置!H:J,3,FALSE)</f>
        <v>41</v>
      </c>
      <c r="Y87" t="str">
        <f>VLOOKUP(Z87,主线配置!H:I,2,FALSE)</f>
        <v>甲虫精</v>
      </c>
      <c r="Z87">
        <f t="shared" si="5"/>
        <v>83</v>
      </c>
    </row>
    <row r="88" spans="1:26" x14ac:dyDescent="0.15">
      <c r="A88" s="4">
        <f t="shared" si="4"/>
        <v>3000084</v>
      </c>
      <c r="B88" s="4">
        <v>0</v>
      </c>
      <c r="C88" s="4">
        <v>0</v>
      </c>
      <c r="D88" s="4">
        <v>0</v>
      </c>
      <c r="E88" s="4">
        <v>0</v>
      </c>
      <c r="F88" s="4">
        <f>VLOOKUP(Z88,主线配置!H:N,6,FALSE)</f>
        <v>1327</v>
      </c>
      <c r="G88" s="4">
        <f>VLOOKUP(Z88,主线配置!H:N,4,FALSE)</f>
        <v>3982</v>
      </c>
      <c r="H88" s="4">
        <v>0</v>
      </c>
      <c r="I88" s="4">
        <f>VLOOKUP(Z88,主线配置!H:N,5,FALSE)</f>
        <v>6637</v>
      </c>
      <c r="J88" s="4">
        <f>VLOOKUP(Z88,主线配置!H:N,7,FALSE)</f>
        <v>0</v>
      </c>
      <c r="K88" s="4">
        <v>155</v>
      </c>
      <c r="L88" s="4">
        <v>0</v>
      </c>
      <c r="M88" s="4">
        <v>0</v>
      </c>
      <c r="N88" s="4">
        <v>150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f>VLOOKUP(Z88,主线配置!F:G,2,FALSE)</f>
        <v>3000084</v>
      </c>
      <c r="X88" s="4">
        <f>VLOOKUP(Z88,主线配置!H:J,3,FALSE)</f>
        <v>42</v>
      </c>
      <c r="Y88" t="str">
        <f>VLOOKUP(Z88,主线配置!H:I,2,FALSE)</f>
        <v>群体治疗怪</v>
      </c>
      <c r="Z88">
        <f t="shared" si="5"/>
        <v>84</v>
      </c>
    </row>
    <row r="89" spans="1:26" x14ac:dyDescent="0.15">
      <c r="A89" s="4">
        <f t="shared" si="4"/>
        <v>3000085</v>
      </c>
      <c r="B89" s="4">
        <v>0</v>
      </c>
      <c r="C89" s="4">
        <v>0</v>
      </c>
      <c r="D89" s="4">
        <v>0</v>
      </c>
      <c r="E89" s="4">
        <v>0</v>
      </c>
      <c r="F89" s="4">
        <f>VLOOKUP(Z89,主线配置!H:N,6,FALSE)</f>
        <v>5211</v>
      </c>
      <c r="G89" s="4">
        <f>VLOOKUP(Z89,主线配置!H:N,4,FALSE)</f>
        <v>3126</v>
      </c>
      <c r="H89" s="4">
        <v>0</v>
      </c>
      <c r="I89" s="4">
        <f>VLOOKUP(Z89,主线配置!H:N,5,FALSE)</f>
        <v>7445</v>
      </c>
      <c r="J89" s="4">
        <f>VLOOKUP(Z89,主线配置!H:N,7,FALSE)</f>
        <v>0</v>
      </c>
      <c r="K89" s="4">
        <v>156</v>
      </c>
      <c r="L89" s="4">
        <v>0</v>
      </c>
      <c r="M89" s="4">
        <v>0</v>
      </c>
      <c r="N89" s="4">
        <v>151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f>VLOOKUP(Z89,主线配置!F:G,2,FALSE)</f>
        <v>3000085</v>
      </c>
      <c r="X89" s="4">
        <f>VLOOKUP(Z89,主线配置!H:J,3,FALSE)</f>
        <v>43</v>
      </c>
      <c r="Y89" t="str">
        <f>VLOOKUP(Z89,主线配置!H:I,2,FALSE)</f>
        <v>甲虫精</v>
      </c>
      <c r="Z89">
        <f t="shared" si="5"/>
        <v>85</v>
      </c>
    </row>
    <row r="90" spans="1:26" x14ac:dyDescent="0.15">
      <c r="A90" s="4">
        <f t="shared" si="4"/>
        <v>3000086</v>
      </c>
      <c r="B90" s="4">
        <v>0</v>
      </c>
      <c r="C90" s="4">
        <v>0</v>
      </c>
      <c r="D90" s="4">
        <v>0</v>
      </c>
      <c r="E90" s="4">
        <v>0</v>
      </c>
      <c r="F90" s="4">
        <f>VLOOKUP(Z90,主线配置!H:N,6,FALSE)</f>
        <v>1658</v>
      </c>
      <c r="G90" s="4">
        <f>VLOOKUP(Z90,主线配置!H:N,4,FALSE)</f>
        <v>4975</v>
      </c>
      <c r="H90" s="4">
        <v>0</v>
      </c>
      <c r="I90" s="4">
        <f>VLOOKUP(Z90,主线配置!H:N,5,FALSE)</f>
        <v>8293</v>
      </c>
      <c r="J90" s="4">
        <f>VLOOKUP(Z90,主线配置!H:N,7,FALSE)</f>
        <v>0</v>
      </c>
      <c r="K90" s="4">
        <v>157</v>
      </c>
      <c r="L90" s="4">
        <v>0</v>
      </c>
      <c r="M90" s="4">
        <v>0</v>
      </c>
      <c r="N90" s="4">
        <v>152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f>VLOOKUP(Z90,主线配置!F:G,2,FALSE)</f>
        <v>3000086</v>
      </c>
      <c r="X90" s="4">
        <f>VLOOKUP(Z90,主线配置!H:J,3,FALSE)</f>
        <v>44</v>
      </c>
      <c r="Y90" t="str">
        <f>VLOOKUP(Z90,主线配置!H:I,2,FALSE)</f>
        <v>群体治疗怪</v>
      </c>
      <c r="Z90">
        <f t="shared" si="5"/>
        <v>86</v>
      </c>
    </row>
    <row r="91" spans="1:26" x14ac:dyDescent="0.15">
      <c r="A91" s="4">
        <f t="shared" si="4"/>
        <v>3000087</v>
      </c>
      <c r="B91" s="4">
        <v>0</v>
      </c>
      <c r="C91" s="4">
        <v>0</v>
      </c>
      <c r="D91" s="4">
        <v>0</v>
      </c>
      <c r="E91" s="4">
        <v>0</v>
      </c>
      <c r="F91" s="4">
        <f>VLOOKUP(Z91,主线配置!H:N,6,FALSE)</f>
        <v>6321</v>
      </c>
      <c r="G91" s="4">
        <f>VLOOKUP(Z91,主线配置!H:N,4,FALSE)</f>
        <v>3792</v>
      </c>
      <c r="H91" s="4">
        <v>0</v>
      </c>
      <c r="I91" s="4">
        <f>VLOOKUP(Z91,主线配置!H:N,5,FALSE)</f>
        <v>9030</v>
      </c>
      <c r="J91" s="4">
        <f>VLOOKUP(Z91,主线配置!H:N,7,FALSE)</f>
        <v>0</v>
      </c>
      <c r="K91" s="4">
        <v>158</v>
      </c>
      <c r="L91" s="4">
        <v>0</v>
      </c>
      <c r="M91" s="4">
        <v>0</v>
      </c>
      <c r="N91" s="4">
        <v>153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f>VLOOKUP(Z91,主线配置!F:G,2,FALSE)</f>
        <v>3000087</v>
      </c>
      <c r="X91" s="4">
        <f>VLOOKUP(Z91,主线配置!H:J,3,FALSE)</f>
        <v>45</v>
      </c>
      <c r="Y91" t="str">
        <f>VLOOKUP(Z91,主线配置!H:I,2,FALSE)</f>
        <v>甲虫精</v>
      </c>
      <c r="Z91">
        <f t="shared" si="5"/>
        <v>87</v>
      </c>
    </row>
    <row r="92" spans="1:26" x14ac:dyDescent="0.15">
      <c r="A92" s="4">
        <f t="shared" si="4"/>
        <v>3000088</v>
      </c>
      <c r="B92" s="4">
        <v>0</v>
      </c>
      <c r="C92" s="4">
        <v>0</v>
      </c>
      <c r="D92" s="4">
        <v>0</v>
      </c>
      <c r="E92" s="4">
        <v>0</v>
      </c>
      <c r="F92" s="4">
        <f>VLOOKUP(Z92,主线配置!H:N,6,FALSE)</f>
        <v>1957</v>
      </c>
      <c r="G92" s="4">
        <f>VLOOKUP(Z92,主线配置!H:N,4,FALSE)</f>
        <v>5871</v>
      </c>
      <c r="H92" s="4">
        <v>0</v>
      </c>
      <c r="I92" s="4">
        <f>VLOOKUP(Z92,主线配置!H:N,5,FALSE)</f>
        <v>9786</v>
      </c>
      <c r="J92" s="4">
        <f>VLOOKUP(Z92,主线配置!H:N,7,FALSE)</f>
        <v>0</v>
      </c>
      <c r="K92" s="4">
        <v>159</v>
      </c>
      <c r="L92" s="4">
        <v>0</v>
      </c>
      <c r="M92" s="4">
        <v>0</v>
      </c>
      <c r="N92" s="4">
        <v>154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f>VLOOKUP(Z92,主线配置!F:G,2,FALSE)</f>
        <v>3000088</v>
      </c>
      <c r="X92" s="4">
        <f>VLOOKUP(Z92,主线配置!H:J,3,FALSE)</f>
        <v>46</v>
      </c>
      <c r="Y92" t="str">
        <f>VLOOKUP(Z92,主线配置!H:I,2,FALSE)</f>
        <v>群体治疗怪</v>
      </c>
      <c r="Z92">
        <f t="shared" si="5"/>
        <v>88</v>
      </c>
    </row>
    <row r="93" spans="1:26" x14ac:dyDescent="0.15">
      <c r="A93" s="4">
        <f t="shared" si="4"/>
        <v>3000089</v>
      </c>
      <c r="B93" s="4">
        <v>0</v>
      </c>
      <c r="C93" s="4">
        <v>0</v>
      </c>
      <c r="D93" s="4">
        <v>0</v>
      </c>
      <c r="E93" s="4">
        <v>0</v>
      </c>
      <c r="F93" s="4">
        <f>VLOOKUP(Z93,主线配置!H:N,6,FALSE)</f>
        <v>7392</v>
      </c>
      <c r="G93" s="4">
        <f>VLOOKUP(Z93,主线配置!H:N,4,FALSE)</f>
        <v>4435</v>
      </c>
      <c r="H93" s="4">
        <v>0</v>
      </c>
      <c r="I93" s="4">
        <f>VLOOKUP(Z93,主线配置!H:N,5,FALSE)</f>
        <v>10561</v>
      </c>
      <c r="J93" s="4">
        <f>VLOOKUP(Z93,主线配置!H:N,7,FALSE)</f>
        <v>0</v>
      </c>
      <c r="K93" s="4">
        <v>160</v>
      </c>
      <c r="L93" s="4">
        <v>0</v>
      </c>
      <c r="M93" s="4">
        <v>0</v>
      </c>
      <c r="N93" s="4">
        <v>155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f>VLOOKUP(Z93,主线配置!F:G,2,FALSE)</f>
        <v>3000089</v>
      </c>
      <c r="X93" s="4">
        <f>VLOOKUP(Z93,主线配置!H:J,3,FALSE)</f>
        <v>47</v>
      </c>
      <c r="Y93" t="str">
        <f>VLOOKUP(Z93,主线配置!H:I,2,FALSE)</f>
        <v>甲虫精</v>
      </c>
      <c r="Z93">
        <f t="shared" si="5"/>
        <v>89</v>
      </c>
    </row>
    <row r="94" spans="1:26" x14ac:dyDescent="0.15">
      <c r="A94" s="4">
        <f t="shared" si="4"/>
        <v>3000090</v>
      </c>
      <c r="B94" s="4">
        <v>0</v>
      </c>
      <c r="C94" s="4">
        <v>0</v>
      </c>
      <c r="D94" s="4">
        <v>0</v>
      </c>
      <c r="E94" s="4">
        <v>0</v>
      </c>
      <c r="F94" s="4">
        <f>VLOOKUP(Z94,主线配置!H:N,6,FALSE)</f>
        <v>2271</v>
      </c>
      <c r="G94" s="4">
        <f>VLOOKUP(Z94,主线配置!H:N,4,FALSE)</f>
        <v>6813</v>
      </c>
      <c r="H94" s="4">
        <v>0</v>
      </c>
      <c r="I94" s="4">
        <f>VLOOKUP(Z94,主线配置!H:N,5,FALSE)</f>
        <v>11355</v>
      </c>
      <c r="J94" s="4">
        <f>VLOOKUP(Z94,主线配置!H:N,7,FALSE)</f>
        <v>0</v>
      </c>
      <c r="K94" s="4">
        <v>161</v>
      </c>
      <c r="L94" s="4">
        <v>0</v>
      </c>
      <c r="M94" s="4">
        <v>0</v>
      </c>
      <c r="N94" s="4">
        <v>156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f>VLOOKUP(Z94,主线配置!F:G,2,FALSE)</f>
        <v>3000090</v>
      </c>
      <c r="X94" s="4">
        <f>VLOOKUP(Z94,主线配置!H:J,3,FALSE)</f>
        <v>48</v>
      </c>
      <c r="Y94" t="str">
        <f>VLOOKUP(Z94,主线配置!H:I,2,FALSE)</f>
        <v>群体治疗怪</v>
      </c>
      <c r="Z94">
        <f t="shared" si="5"/>
        <v>90</v>
      </c>
    </row>
    <row r="95" spans="1:26" x14ac:dyDescent="0.15">
      <c r="A95" s="4">
        <f t="shared" si="4"/>
        <v>3000091</v>
      </c>
      <c r="B95" s="4">
        <v>0</v>
      </c>
      <c r="C95" s="4">
        <v>0</v>
      </c>
      <c r="D95" s="4">
        <v>0</v>
      </c>
      <c r="E95" s="4">
        <v>0</v>
      </c>
      <c r="F95" s="4">
        <f>VLOOKUP(Z95,主线配置!H:N,6,FALSE)</f>
        <v>8518</v>
      </c>
      <c r="G95" s="4">
        <f>VLOOKUP(Z95,主线配置!H:N,4,FALSE)</f>
        <v>5110</v>
      </c>
      <c r="H95" s="4">
        <v>0</v>
      </c>
      <c r="I95" s="4">
        <f>VLOOKUP(Z95,主线配置!H:N,5,FALSE)</f>
        <v>12169</v>
      </c>
      <c r="J95" s="4">
        <f>VLOOKUP(Z95,主线配置!H:N,7,FALSE)</f>
        <v>0</v>
      </c>
      <c r="K95" s="4">
        <v>162</v>
      </c>
      <c r="L95" s="4">
        <v>0</v>
      </c>
      <c r="M95" s="4">
        <v>0</v>
      </c>
      <c r="N95" s="4">
        <v>157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f>VLOOKUP(Z95,主线配置!F:G,2,FALSE)</f>
        <v>3000091</v>
      </c>
      <c r="X95" s="4">
        <f>VLOOKUP(Z95,主线配置!H:J,3,FALSE)</f>
        <v>49</v>
      </c>
      <c r="Y95" t="str">
        <f>VLOOKUP(Z95,主线配置!H:I,2,FALSE)</f>
        <v>甲虫精</v>
      </c>
      <c r="Z95">
        <f t="shared" si="5"/>
        <v>91</v>
      </c>
    </row>
    <row r="96" spans="1:26" x14ac:dyDescent="0.15">
      <c r="A96" s="4">
        <f t="shared" si="4"/>
        <v>3000092</v>
      </c>
      <c r="B96" s="4">
        <v>0</v>
      </c>
      <c r="C96" s="4">
        <v>0</v>
      </c>
      <c r="D96" s="4">
        <v>0</v>
      </c>
      <c r="E96" s="4">
        <v>0</v>
      </c>
      <c r="F96" s="4">
        <f>VLOOKUP(Z96,主线配置!H:N,6,FALSE)</f>
        <v>2562</v>
      </c>
      <c r="G96" s="4">
        <f>VLOOKUP(Z96,主线配置!H:N,4,FALSE)</f>
        <v>7686</v>
      </c>
      <c r="H96" s="4">
        <v>0</v>
      </c>
      <c r="I96" s="4">
        <f>VLOOKUP(Z96,主线配置!H:N,5,FALSE)</f>
        <v>12810</v>
      </c>
      <c r="J96" s="4">
        <f>VLOOKUP(Z96,主线配置!H:N,7,FALSE)</f>
        <v>0</v>
      </c>
      <c r="K96" s="4">
        <v>163</v>
      </c>
      <c r="L96" s="4">
        <v>0</v>
      </c>
      <c r="M96" s="4">
        <v>0</v>
      </c>
      <c r="N96" s="4">
        <v>158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f>VLOOKUP(Z96,主线配置!F:G,2,FALSE)</f>
        <v>3000092</v>
      </c>
      <c r="X96" s="4">
        <f>VLOOKUP(Z96,主线配置!H:J,3,FALSE)</f>
        <v>50</v>
      </c>
      <c r="Y96" t="str">
        <f>VLOOKUP(Z96,主线配置!H:I,2,FALSE)</f>
        <v>群体治疗怪</v>
      </c>
      <c r="Z96">
        <f t="shared" si="5"/>
        <v>92</v>
      </c>
    </row>
    <row r="97" spans="1:26" x14ac:dyDescent="0.15">
      <c r="A97" s="4">
        <f t="shared" si="4"/>
        <v>3000093</v>
      </c>
      <c r="B97" s="4">
        <v>0</v>
      </c>
      <c r="C97" s="4">
        <v>0</v>
      </c>
      <c r="D97" s="4">
        <v>0</v>
      </c>
      <c r="E97" s="4">
        <v>0</v>
      </c>
      <c r="F97" s="4">
        <f>VLOOKUP(Z97,主线配置!H:N,6,FALSE)</f>
        <v>9864</v>
      </c>
      <c r="G97" s="4">
        <f>VLOOKUP(Z97,主线配置!H:N,4,FALSE)</f>
        <v>5918</v>
      </c>
      <c r="H97" s="4">
        <v>0</v>
      </c>
      <c r="I97" s="4">
        <f>VLOOKUP(Z97,主线配置!H:N,5,FALSE)</f>
        <v>14092</v>
      </c>
      <c r="J97" s="4">
        <f>VLOOKUP(Z97,主线配置!H:N,7,FALSE)</f>
        <v>0</v>
      </c>
      <c r="K97" s="4">
        <v>164</v>
      </c>
      <c r="L97" s="4">
        <v>0</v>
      </c>
      <c r="M97" s="4">
        <v>0</v>
      </c>
      <c r="N97" s="4">
        <v>159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f>VLOOKUP(Z97,主线配置!F:G,2,FALSE)</f>
        <v>3000093</v>
      </c>
      <c r="X97" s="4">
        <f>VLOOKUP(Z97,主线配置!H:J,3,FALSE)</f>
        <v>51</v>
      </c>
      <c r="Y97" t="str">
        <f>VLOOKUP(Z97,主线配置!H:I,2,FALSE)</f>
        <v>甲虫精</v>
      </c>
      <c r="Z97">
        <f t="shared" si="5"/>
        <v>93</v>
      </c>
    </row>
    <row r="98" spans="1:26" x14ac:dyDescent="0.15">
      <c r="A98" s="4">
        <f t="shared" si="4"/>
        <v>3000094</v>
      </c>
      <c r="B98" s="4">
        <v>0</v>
      </c>
      <c r="C98" s="4">
        <v>0</v>
      </c>
      <c r="D98" s="4">
        <v>0</v>
      </c>
      <c r="E98" s="4">
        <v>0</v>
      </c>
      <c r="F98" s="4">
        <f>VLOOKUP(Z98,主线配置!H:N,6,FALSE)</f>
        <v>3074</v>
      </c>
      <c r="G98" s="4">
        <f>VLOOKUP(Z98,主线配置!H:N,4,FALSE)</f>
        <v>9224</v>
      </c>
      <c r="H98" s="4">
        <v>0</v>
      </c>
      <c r="I98" s="4">
        <f>VLOOKUP(Z98,主线配置!H:N,5,FALSE)</f>
        <v>15374</v>
      </c>
      <c r="J98" s="4">
        <f>VLOOKUP(Z98,主线配置!H:N,7,FALSE)</f>
        <v>0</v>
      </c>
      <c r="K98" s="4">
        <v>165</v>
      </c>
      <c r="L98" s="4">
        <v>0</v>
      </c>
      <c r="M98" s="4">
        <v>0</v>
      </c>
      <c r="N98" s="4">
        <v>160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f>VLOOKUP(Z98,主线配置!F:G,2,FALSE)</f>
        <v>3000094</v>
      </c>
      <c r="X98" s="4">
        <f>VLOOKUP(Z98,主线配置!H:J,3,FALSE)</f>
        <v>52</v>
      </c>
      <c r="Y98" t="str">
        <f>VLOOKUP(Z98,主线配置!H:I,2,FALSE)</f>
        <v>群体治疗怪</v>
      </c>
      <c r="Z98">
        <f t="shared" si="5"/>
        <v>94</v>
      </c>
    </row>
    <row r="99" spans="1:26" x14ac:dyDescent="0.15">
      <c r="A99" s="4">
        <f t="shared" si="4"/>
        <v>3000095</v>
      </c>
      <c r="B99" s="4">
        <v>0</v>
      </c>
      <c r="C99" s="4">
        <v>0</v>
      </c>
      <c r="D99" s="4">
        <v>0</v>
      </c>
      <c r="E99" s="4">
        <v>0</v>
      </c>
      <c r="F99" s="4">
        <f>VLOOKUP(Z99,主线配置!H:N,6,FALSE)</f>
        <v>11659</v>
      </c>
      <c r="G99" s="4">
        <f>VLOOKUP(Z99,主线配置!H:N,4,FALSE)</f>
        <v>6995</v>
      </c>
      <c r="H99" s="4">
        <v>0</v>
      </c>
      <c r="I99" s="4">
        <f>VLOOKUP(Z99,主线配置!H:N,5,FALSE)</f>
        <v>16656</v>
      </c>
      <c r="J99" s="4">
        <f>VLOOKUP(Z99,主线配置!H:N,7,FALSE)</f>
        <v>0</v>
      </c>
      <c r="K99" s="4">
        <v>166</v>
      </c>
      <c r="L99" s="4">
        <v>0</v>
      </c>
      <c r="M99" s="4">
        <v>0</v>
      </c>
      <c r="N99" s="4">
        <v>161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f>VLOOKUP(Z99,主线配置!F:G,2,FALSE)</f>
        <v>3000095</v>
      </c>
      <c r="X99" s="4">
        <f>VLOOKUP(Z99,主线配置!H:J,3,FALSE)</f>
        <v>53</v>
      </c>
      <c r="Y99" t="str">
        <f>VLOOKUP(Z99,主线配置!H:I,2,FALSE)</f>
        <v>甲虫精</v>
      </c>
      <c r="Z99">
        <f t="shared" si="5"/>
        <v>95</v>
      </c>
    </row>
    <row r="100" spans="1:26" x14ac:dyDescent="0.15">
      <c r="A100" s="4">
        <f t="shared" si="4"/>
        <v>3000096</v>
      </c>
      <c r="B100" s="4">
        <v>0</v>
      </c>
      <c r="C100" s="4">
        <v>0</v>
      </c>
      <c r="D100" s="4">
        <v>0</v>
      </c>
      <c r="E100" s="4">
        <v>0</v>
      </c>
      <c r="F100" s="4">
        <f>VLOOKUP(Z100,主线配置!H:N,6,FALSE)</f>
        <v>3587</v>
      </c>
      <c r="G100" s="4">
        <f>VLOOKUP(Z100,主线配置!H:N,4,FALSE)</f>
        <v>10762</v>
      </c>
      <c r="H100" s="4">
        <v>0</v>
      </c>
      <c r="I100" s="4">
        <f>VLOOKUP(Z100,主线配置!H:N,5,FALSE)</f>
        <v>17938</v>
      </c>
      <c r="J100" s="4">
        <f>VLOOKUP(Z100,主线配置!H:N,7,FALSE)</f>
        <v>0</v>
      </c>
      <c r="K100" s="4">
        <v>167</v>
      </c>
      <c r="L100" s="4">
        <v>0</v>
      </c>
      <c r="M100" s="4">
        <v>0</v>
      </c>
      <c r="N100" s="4">
        <v>162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f>VLOOKUP(Z100,主线配置!F:G,2,FALSE)</f>
        <v>3000096</v>
      </c>
      <c r="X100" s="4">
        <f>VLOOKUP(Z100,主线配置!H:J,3,FALSE)</f>
        <v>54</v>
      </c>
      <c r="Y100" t="str">
        <f>VLOOKUP(Z100,主线配置!H:I,2,FALSE)</f>
        <v>群体治疗怪</v>
      </c>
      <c r="Z100">
        <f t="shared" si="5"/>
        <v>96</v>
      </c>
    </row>
    <row r="101" spans="1:26" x14ac:dyDescent="0.15">
      <c r="A101" s="4">
        <f t="shared" si="4"/>
        <v>3000097</v>
      </c>
      <c r="B101" s="4">
        <v>0</v>
      </c>
      <c r="C101" s="4">
        <v>0</v>
      </c>
      <c r="D101" s="4">
        <v>0</v>
      </c>
      <c r="E101" s="4">
        <v>0</v>
      </c>
      <c r="F101" s="4">
        <f>VLOOKUP(Z101,主线配置!H:N,6,FALSE)</f>
        <v>13454</v>
      </c>
      <c r="G101" s="4">
        <f>VLOOKUP(Z101,主线配置!H:N,4,FALSE)</f>
        <v>8072</v>
      </c>
      <c r="H101" s="4">
        <v>0</v>
      </c>
      <c r="I101" s="4">
        <f>VLOOKUP(Z101,主线配置!H:N,5,FALSE)</f>
        <v>19220</v>
      </c>
      <c r="J101" s="4">
        <f>VLOOKUP(Z101,主线配置!H:N,7,FALSE)</f>
        <v>0</v>
      </c>
      <c r="K101" s="4">
        <v>168</v>
      </c>
      <c r="L101" s="4">
        <v>0</v>
      </c>
      <c r="M101" s="4">
        <v>0</v>
      </c>
      <c r="N101" s="4">
        <v>163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f>VLOOKUP(Z101,主线配置!F:G,2,FALSE)</f>
        <v>3000097</v>
      </c>
      <c r="X101" s="4">
        <f>VLOOKUP(Z101,主线配置!H:J,3,FALSE)</f>
        <v>55</v>
      </c>
      <c r="Y101" t="str">
        <f>VLOOKUP(Z101,主线配置!H:I,2,FALSE)</f>
        <v>甲虫精</v>
      </c>
      <c r="Z101">
        <f t="shared" si="5"/>
        <v>97</v>
      </c>
    </row>
    <row r="102" spans="1:26" x14ac:dyDescent="0.15">
      <c r="A102" s="4">
        <f t="shared" si="4"/>
        <v>3000098</v>
      </c>
      <c r="B102" s="4">
        <v>0</v>
      </c>
      <c r="C102" s="4">
        <v>0</v>
      </c>
      <c r="D102" s="4">
        <v>0</v>
      </c>
      <c r="E102" s="4">
        <v>0</v>
      </c>
      <c r="F102" s="4">
        <f>VLOOKUP(Z102,主线配置!H:N,6,FALSE)</f>
        <v>4100</v>
      </c>
      <c r="G102" s="4">
        <f>VLOOKUP(Z102,主线配置!H:N,4,FALSE)</f>
        <v>12301</v>
      </c>
      <c r="H102" s="4">
        <v>0</v>
      </c>
      <c r="I102" s="4">
        <f>VLOOKUP(Z102,主线配置!H:N,5,FALSE)</f>
        <v>20502</v>
      </c>
      <c r="J102" s="4">
        <f>VLOOKUP(Z102,主线配置!H:N,7,FALSE)</f>
        <v>0</v>
      </c>
      <c r="K102" s="4">
        <v>169</v>
      </c>
      <c r="L102" s="4">
        <v>0</v>
      </c>
      <c r="M102" s="4">
        <v>0</v>
      </c>
      <c r="N102" s="4">
        <v>164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f>VLOOKUP(Z102,主线配置!F:G,2,FALSE)</f>
        <v>3000098</v>
      </c>
      <c r="X102" s="4">
        <f>VLOOKUP(Z102,主线配置!H:J,3,FALSE)</f>
        <v>56</v>
      </c>
      <c r="Y102" t="str">
        <f>VLOOKUP(Z102,主线配置!H:I,2,FALSE)</f>
        <v>群体治疗怪</v>
      </c>
      <c r="Z102">
        <f t="shared" si="5"/>
        <v>98</v>
      </c>
    </row>
    <row r="103" spans="1:26" x14ac:dyDescent="0.15">
      <c r="A103" s="4">
        <f t="shared" si="4"/>
        <v>3000099</v>
      </c>
      <c r="B103" s="4">
        <v>0</v>
      </c>
      <c r="C103" s="4">
        <v>0</v>
      </c>
      <c r="D103" s="4">
        <v>0</v>
      </c>
      <c r="E103" s="4">
        <v>0</v>
      </c>
      <c r="F103" s="4">
        <f>VLOOKUP(Z103,主线配置!H:N,6,FALSE)</f>
        <v>15248</v>
      </c>
      <c r="G103" s="4">
        <f>VLOOKUP(Z103,主线配置!H:N,4,FALSE)</f>
        <v>9149</v>
      </c>
      <c r="H103" s="4">
        <v>0</v>
      </c>
      <c r="I103" s="4">
        <f>VLOOKUP(Z103,主线配置!H:N,5,FALSE)</f>
        <v>21784</v>
      </c>
      <c r="J103" s="4">
        <f>VLOOKUP(Z103,主线配置!H:N,7,FALSE)</f>
        <v>0</v>
      </c>
      <c r="K103" s="4">
        <v>170</v>
      </c>
      <c r="L103" s="4">
        <v>0</v>
      </c>
      <c r="M103" s="4">
        <v>0</v>
      </c>
      <c r="N103" s="4">
        <v>165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f>VLOOKUP(Z103,主线配置!F:G,2,FALSE)</f>
        <v>3000099</v>
      </c>
      <c r="X103" s="4">
        <f>VLOOKUP(Z103,主线配置!H:J,3,FALSE)</f>
        <v>57</v>
      </c>
      <c r="Y103" t="str">
        <f>VLOOKUP(Z103,主线配置!H:I,2,FALSE)</f>
        <v>甲虫精</v>
      </c>
      <c r="Z103">
        <f t="shared" si="5"/>
        <v>99</v>
      </c>
    </row>
    <row r="104" spans="1:26" x14ac:dyDescent="0.15">
      <c r="A104" s="4">
        <f t="shared" si="4"/>
        <v>3000100</v>
      </c>
      <c r="B104" s="4">
        <v>0</v>
      </c>
      <c r="C104" s="4">
        <v>0</v>
      </c>
      <c r="D104" s="4">
        <v>0</v>
      </c>
      <c r="E104" s="4">
        <v>0</v>
      </c>
      <c r="F104" s="4">
        <f>VLOOKUP(Z104,主线配置!H:N,6,FALSE)</f>
        <v>4613</v>
      </c>
      <c r="G104" s="4">
        <f>VLOOKUP(Z104,主线配置!H:N,4,FALSE)</f>
        <v>13839</v>
      </c>
      <c r="H104" s="4">
        <v>0</v>
      </c>
      <c r="I104" s="4">
        <f>VLOOKUP(Z104,主线配置!H:N,5,FALSE)</f>
        <v>23066</v>
      </c>
      <c r="J104" s="4">
        <f>VLOOKUP(Z104,主线配置!H:N,7,FALSE)</f>
        <v>0</v>
      </c>
      <c r="K104" s="4">
        <v>171</v>
      </c>
      <c r="L104" s="4">
        <v>0</v>
      </c>
      <c r="M104" s="4">
        <v>0</v>
      </c>
      <c r="N104" s="4">
        <v>166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f>VLOOKUP(Z104,主线配置!F:G,2,FALSE)</f>
        <v>3000100</v>
      </c>
      <c r="X104" s="4">
        <f>VLOOKUP(Z104,主线配置!H:J,3,FALSE)</f>
        <v>58</v>
      </c>
      <c r="Y104" t="str">
        <f>VLOOKUP(Z104,主线配置!H:I,2,FALSE)</f>
        <v>群体治疗怪</v>
      </c>
      <c r="Z104">
        <f t="shared" si="5"/>
        <v>100</v>
      </c>
    </row>
    <row r="105" spans="1:26" x14ac:dyDescent="0.15">
      <c r="A105" s="4">
        <f t="shared" si="4"/>
        <v>3000101</v>
      </c>
      <c r="B105" s="4">
        <v>0</v>
      </c>
      <c r="C105" s="4">
        <v>0</v>
      </c>
      <c r="D105" s="4">
        <v>0</v>
      </c>
      <c r="E105" s="4">
        <v>0</v>
      </c>
      <c r="F105" s="4">
        <f>VLOOKUP(Z105,主线配置!H:N,6,FALSE)</f>
        <v>17043</v>
      </c>
      <c r="G105" s="4">
        <f>VLOOKUP(Z105,主线配置!H:N,4,FALSE)</f>
        <v>10226</v>
      </c>
      <c r="H105" s="4">
        <v>0</v>
      </c>
      <c r="I105" s="4">
        <f>VLOOKUP(Z105,主线配置!H:N,5,FALSE)</f>
        <v>24348</v>
      </c>
      <c r="J105" s="4">
        <f>VLOOKUP(Z105,主线配置!H:N,7,FALSE)</f>
        <v>0</v>
      </c>
      <c r="K105" s="4">
        <v>172</v>
      </c>
      <c r="L105" s="4">
        <v>0</v>
      </c>
      <c r="M105" s="4">
        <v>0</v>
      </c>
      <c r="N105" s="4">
        <v>167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f>VLOOKUP(Z105,主线配置!F:G,2,FALSE)</f>
        <v>3000101</v>
      </c>
      <c r="X105" s="4">
        <f>VLOOKUP(Z105,主线配置!H:J,3,FALSE)</f>
        <v>59</v>
      </c>
      <c r="Y105" t="str">
        <f>VLOOKUP(Z105,主线配置!H:I,2,FALSE)</f>
        <v>甲虫精</v>
      </c>
      <c r="Z105">
        <f t="shared" si="5"/>
        <v>101</v>
      </c>
    </row>
    <row r="106" spans="1:26" x14ac:dyDescent="0.15">
      <c r="A106" s="4">
        <f t="shared" si="4"/>
        <v>3000102</v>
      </c>
      <c r="B106" s="4">
        <v>0</v>
      </c>
      <c r="C106" s="4">
        <v>0</v>
      </c>
      <c r="D106" s="4">
        <v>0</v>
      </c>
      <c r="E106" s="4">
        <v>0</v>
      </c>
      <c r="F106" s="4">
        <f>VLOOKUP(Z106,主线配置!H:N,6,FALSE)</f>
        <v>5126</v>
      </c>
      <c r="G106" s="4">
        <f>VLOOKUP(Z106,主线配置!H:N,4,FALSE)</f>
        <v>15378</v>
      </c>
      <c r="H106" s="4">
        <v>0</v>
      </c>
      <c r="I106" s="4">
        <f>VLOOKUP(Z106,主线配置!H:N,5,FALSE)</f>
        <v>25631</v>
      </c>
      <c r="J106" s="4">
        <f>VLOOKUP(Z106,主线配置!H:N,7,FALSE)</f>
        <v>0</v>
      </c>
      <c r="K106" s="4">
        <v>173</v>
      </c>
      <c r="L106" s="4">
        <v>0</v>
      </c>
      <c r="M106" s="4">
        <v>0</v>
      </c>
      <c r="N106" s="4">
        <v>168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f>VLOOKUP(Z106,主线配置!F:G,2,FALSE)</f>
        <v>3000102</v>
      </c>
      <c r="X106" s="4">
        <f>VLOOKUP(Z106,主线配置!H:J,3,FALSE)</f>
        <v>60</v>
      </c>
      <c r="Y106" t="str">
        <f>VLOOKUP(Z106,主线配置!H:I,2,FALSE)</f>
        <v>群体治疗怪</v>
      </c>
      <c r="Z106">
        <f t="shared" si="5"/>
        <v>102</v>
      </c>
    </row>
    <row r="107" spans="1:26" x14ac:dyDescent="0.15">
      <c r="A107" s="4">
        <f t="shared" si="4"/>
        <v>3000103</v>
      </c>
      <c r="B107" s="4">
        <v>0</v>
      </c>
      <c r="C107" s="4">
        <v>0</v>
      </c>
      <c r="D107" s="4">
        <v>0</v>
      </c>
      <c r="E107" s="4">
        <v>0</v>
      </c>
      <c r="F107" s="4">
        <f>VLOOKUP(Z107,主线配置!H:N,6,FALSE)</f>
        <v>19737</v>
      </c>
      <c r="G107" s="4">
        <f>VLOOKUP(Z107,主线配置!H:N,4,FALSE)</f>
        <v>11842</v>
      </c>
      <c r="H107" s="4">
        <v>0</v>
      </c>
      <c r="I107" s="4">
        <f>VLOOKUP(Z107,主线配置!H:N,5,FALSE)</f>
        <v>28196</v>
      </c>
      <c r="J107" s="4">
        <f>VLOOKUP(Z107,主线配置!H:N,7,FALSE)</f>
        <v>0</v>
      </c>
      <c r="K107" s="4">
        <v>174</v>
      </c>
      <c r="L107" s="4">
        <v>0</v>
      </c>
      <c r="M107" s="4">
        <v>0</v>
      </c>
      <c r="N107" s="4">
        <v>169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f>VLOOKUP(Z107,主线配置!F:G,2,FALSE)</f>
        <v>3000103</v>
      </c>
      <c r="X107" s="4">
        <f>VLOOKUP(Z107,主线配置!H:J,3,FALSE)</f>
        <v>61</v>
      </c>
      <c r="Y107" t="str">
        <f>VLOOKUP(Z107,主线配置!H:I,2,FALSE)</f>
        <v>甲虫精</v>
      </c>
      <c r="Z107">
        <f t="shared" si="5"/>
        <v>103</v>
      </c>
    </row>
    <row r="108" spans="1:26" x14ac:dyDescent="0.15">
      <c r="A108" s="4">
        <f t="shared" si="4"/>
        <v>3000104</v>
      </c>
      <c r="B108" s="4">
        <v>0</v>
      </c>
      <c r="C108" s="4">
        <v>0</v>
      </c>
      <c r="D108" s="4">
        <v>0</v>
      </c>
      <c r="E108" s="4">
        <v>0</v>
      </c>
      <c r="F108" s="4">
        <f>VLOOKUP(Z108,主线配置!H:N,6,FALSE)</f>
        <v>6152</v>
      </c>
      <c r="G108" s="4">
        <f>VLOOKUP(Z108,主线配置!H:N,4,FALSE)</f>
        <v>18456</v>
      </c>
      <c r="H108" s="4">
        <v>0</v>
      </c>
      <c r="I108" s="4">
        <f>VLOOKUP(Z108,主线配置!H:N,5,FALSE)</f>
        <v>30761</v>
      </c>
      <c r="J108" s="4">
        <f>VLOOKUP(Z108,主线配置!H:N,7,FALSE)</f>
        <v>0</v>
      </c>
      <c r="K108" s="4">
        <v>175</v>
      </c>
      <c r="L108" s="4">
        <v>0</v>
      </c>
      <c r="M108" s="4">
        <v>0</v>
      </c>
      <c r="N108" s="4">
        <v>170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f>VLOOKUP(Z108,主线配置!F:G,2,FALSE)</f>
        <v>3000104</v>
      </c>
      <c r="X108" s="4">
        <f>VLOOKUP(Z108,主线配置!H:J,3,FALSE)</f>
        <v>62</v>
      </c>
      <c r="Y108" t="str">
        <f>VLOOKUP(Z108,主线配置!H:I,2,FALSE)</f>
        <v>群体治疗怪</v>
      </c>
      <c r="Z108">
        <f t="shared" si="5"/>
        <v>104</v>
      </c>
    </row>
    <row r="109" spans="1:26" x14ac:dyDescent="0.15">
      <c r="A109" s="4">
        <f t="shared" si="4"/>
        <v>3000105</v>
      </c>
      <c r="B109" s="4">
        <v>0</v>
      </c>
      <c r="C109" s="4">
        <v>0</v>
      </c>
      <c r="D109" s="4">
        <v>0</v>
      </c>
      <c r="E109" s="4">
        <v>0</v>
      </c>
      <c r="F109" s="4">
        <f>VLOOKUP(Z109,主线配置!H:N,6,FALSE)</f>
        <v>23328</v>
      </c>
      <c r="G109" s="4">
        <f>VLOOKUP(Z109,主线配置!H:N,4,FALSE)</f>
        <v>13996</v>
      </c>
      <c r="H109" s="4">
        <v>0</v>
      </c>
      <c r="I109" s="4">
        <f>VLOOKUP(Z109,主线配置!H:N,5,FALSE)</f>
        <v>33326</v>
      </c>
      <c r="J109" s="4">
        <f>VLOOKUP(Z109,主线配置!H:N,7,FALSE)</f>
        <v>0</v>
      </c>
      <c r="K109" s="4">
        <v>176</v>
      </c>
      <c r="L109" s="4">
        <v>0</v>
      </c>
      <c r="M109" s="4">
        <v>0</v>
      </c>
      <c r="N109" s="4">
        <v>171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f>VLOOKUP(Z109,主线配置!F:G,2,FALSE)</f>
        <v>3000105</v>
      </c>
      <c r="X109" s="4">
        <f>VLOOKUP(Z109,主线配置!H:J,3,FALSE)</f>
        <v>63</v>
      </c>
      <c r="Y109" t="str">
        <f>VLOOKUP(Z109,主线配置!H:I,2,FALSE)</f>
        <v>甲虫精</v>
      </c>
      <c r="Z109">
        <f t="shared" si="5"/>
        <v>105</v>
      </c>
    </row>
    <row r="110" spans="1:26" x14ac:dyDescent="0.15">
      <c r="A110" s="4">
        <f t="shared" si="4"/>
        <v>3000106</v>
      </c>
      <c r="B110" s="4">
        <v>0</v>
      </c>
      <c r="C110" s="4">
        <v>0</v>
      </c>
      <c r="D110" s="4">
        <v>0</v>
      </c>
      <c r="E110" s="4">
        <v>0</v>
      </c>
      <c r="F110" s="4">
        <f>VLOOKUP(Z110,主线配置!H:N,6,FALSE)</f>
        <v>7178</v>
      </c>
      <c r="G110" s="4">
        <f>VLOOKUP(Z110,主线配置!H:N,4,FALSE)</f>
        <v>21535</v>
      </c>
      <c r="H110" s="4">
        <v>0</v>
      </c>
      <c r="I110" s="4">
        <f>VLOOKUP(Z110,主线配置!H:N,5,FALSE)</f>
        <v>35892</v>
      </c>
      <c r="J110" s="4">
        <f>VLOOKUP(Z110,主线配置!H:N,7,FALSE)</f>
        <v>0</v>
      </c>
      <c r="K110" s="4">
        <v>177</v>
      </c>
      <c r="L110" s="4">
        <v>0</v>
      </c>
      <c r="M110" s="4">
        <v>0</v>
      </c>
      <c r="N110" s="4">
        <v>172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f>VLOOKUP(Z110,主线配置!F:G,2,FALSE)</f>
        <v>3000106</v>
      </c>
      <c r="X110" s="4">
        <f>VLOOKUP(Z110,主线配置!H:J,3,FALSE)</f>
        <v>64</v>
      </c>
      <c r="Y110" t="str">
        <f>VLOOKUP(Z110,主线配置!H:I,2,FALSE)</f>
        <v>群体治疗怪</v>
      </c>
      <c r="Z110">
        <f t="shared" si="5"/>
        <v>106</v>
      </c>
    </row>
    <row r="111" spans="1:26" x14ac:dyDescent="0.15">
      <c r="A111" s="4">
        <f t="shared" si="4"/>
        <v>3000107</v>
      </c>
      <c r="B111" s="4">
        <v>0</v>
      </c>
      <c r="C111" s="4">
        <v>0</v>
      </c>
      <c r="D111" s="4">
        <v>0</v>
      </c>
      <c r="E111" s="4">
        <v>0</v>
      </c>
      <c r="F111" s="4">
        <f>VLOOKUP(Z111,主线配置!H:N,6,FALSE)</f>
        <v>26920</v>
      </c>
      <c r="G111" s="4">
        <f>VLOOKUP(Z111,主线配置!H:N,4,FALSE)</f>
        <v>16151</v>
      </c>
      <c r="H111" s="4">
        <v>0</v>
      </c>
      <c r="I111" s="4">
        <f>VLOOKUP(Z111,主线配置!H:N,5,FALSE)</f>
        <v>38457</v>
      </c>
      <c r="J111" s="4">
        <f>VLOOKUP(Z111,主线配置!H:N,7,FALSE)</f>
        <v>0</v>
      </c>
      <c r="K111" s="4">
        <v>178</v>
      </c>
      <c r="L111" s="4">
        <v>0</v>
      </c>
      <c r="M111" s="4">
        <v>0</v>
      </c>
      <c r="N111" s="4">
        <v>173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f>VLOOKUP(Z111,主线配置!F:G,2,FALSE)</f>
        <v>3000107</v>
      </c>
      <c r="X111" s="4">
        <f>VLOOKUP(Z111,主线配置!H:J,3,FALSE)</f>
        <v>65</v>
      </c>
      <c r="Y111" t="str">
        <f>VLOOKUP(Z111,主线配置!H:I,2,FALSE)</f>
        <v>甲虫精</v>
      </c>
      <c r="Z111">
        <f t="shared" si="5"/>
        <v>107</v>
      </c>
    </row>
    <row r="112" spans="1:26" x14ac:dyDescent="0.15">
      <c r="A112" s="4">
        <f t="shared" si="4"/>
        <v>3000108</v>
      </c>
      <c r="B112" s="4">
        <v>0</v>
      </c>
      <c r="C112" s="4">
        <v>0</v>
      </c>
      <c r="D112" s="4">
        <v>0</v>
      </c>
      <c r="E112" s="4">
        <v>0</v>
      </c>
      <c r="F112" s="4">
        <f>VLOOKUP(Z112,主线配置!H:N,6,FALSE)</f>
        <v>8204</v>
      </c>
      <c r="G112" s="4">
        <f>VLOOKUP(Z112,主线配置!H:N,4,FALSE)</f>
        <v>24613</v>
      </c>
      <c r="H112" s="4">
        <v>0</v>
      </c>
      <c r="I112" s="4">
        <f>VLOOKUP(Z112,主线配置!H:N,5,FALSE)</f>
        <v>41022</v>
      </c>
      <c r="J112" s="4">
        <f>VLOOKUP(Z112,主线配置!H:N,7,FALSE)</f>
        <v>0</v>
      </c>
      <c r="K112" s="4">
        <v>179</v>
      </c>
      <c r="L112" s="4">
        <v>0</v>
      </c>
      <c r="M112" s="4">
        <v>0</v>
      </c>
      <c r="N112" s="4">
        <v>174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f>VLOOKUP(Z112,主线配置!F:G,2,FALSE)</f>
        <v>3000108</v>
      </c>
      <c r="X112" s="4">
        <f>VLOOKUP(Z112,主线配置!H:J,3,FALSE)</f>
        <v>66</v>
      </c>
      <c r="Y112" t="str">
        <f>VLOOKUP(Z112,主线配置!H:I,2,FALSE)</f>
        <v>群体治疗怪</v>
      </c>
      <c r="Z112">
        <f t="shared" si="5"/>
        <v>108</v>
      </c>
    </row>
    <row r="113" spans="1:26" x14ac:dyDescent="0.15">
      <c r="A113" s="4">
        <f t="shared" si="4"/>
        <v>3000109</v>
      </c>
      <c r="B113" s="4">
        <v>0</v>
      </c>
      <c r="C113" s="4">
        <v>0</v>
      </c>
      <c r="D113" s="4">
        <v>0</v>
      </c>
      <c r="E113" s="4">
        <v>0</v>
      </c>
      <c r="F113" s="4">
        <f>VLOOKUP(Z113,主线配置!H:N,6,FALSE)</f>
        <v>30511</v>
      </c>
      <c r="G113" s="4">
        <f>VLOOKUP(Z113,主线配置!H:N,4,FALSE)</f>
        <v>18306</v>
      </c>
      <c r="H113" s="4">
        <v>0</v>
      </c>
      <c r="I113" s="4">
        <f>VLOOKUP(Z113,主线配置!H:N,5,FALSE)</f>
        <v>43588</v>
      </c>
      <c r="J113" s="4">
        <f>VLOOKUP(Z113,主线配置!H:N,7,FALSE)</f>
        <v>0</v>
      </c>
      <c r="K113" s="4">
        <v>180</v>
      </c>
      <c r="L113" s="4">
        <v>0</v>
      </c>
      <c r="M113" s="4">
        <v>0</v>
      </c>
      <c r="N113" s="4">
        <v>175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f>VLOOKUP(Z113,主线配置!F:G,2,FALSE)</f>
        <v>3000109</v>
      </c>
      <c r="X113" s="4">
        <f>VLOOKUP(Z113,主线配置!H:J,3,FALSE)</f>
        <v>67</v>
      </c>
      <c r="Y113" t="str">
        <f>VLOOKUP(Z113,主线配置!H:I,2,FALSE)</f>
        <v>甲虫精</v>
      </c>
      <c r="Z113">
        <f t="shared" si="5"/>
        <v>109</v>
      </c>
    </row>
    <row r="114" spans="1:26" x14ac:dyDescent="0.15">
      <c r="A114" s="4">
        <f t="shared" si="4"/>
        <v>3000110</v>
      </c>
      <c r="B114" s="4">
        <v>0</v>
      </c>
      <c r="C114" s="4">
        <v>0</v>
      </c>
      <c r="D114" s="4">
        <v>0</v>
      </c>
      <c r="E114" s="4">
        <v>0</v>
      </c>
      <c r="F114" s="4">
        <f>VLOOKUP(Z114,主线配置!H:N,6,FALSE)</f>
        <v>9230</v>
      </c>
      <c r="G114" s="4">
        <f>VLOOKUP(Z114,主线配置!H:N,4,FALSE)</f>
        <v>27691</v>
      </c>
      <c r="H114" s="4">
        <v>0</v>
      </c>
      <c r="I114" s="4">
        <f>VLOOKUP(Z114,主线配置!H:N,5,FALSE)</f>
        <v>46153</v>
      </c>
      <c r="J114" s="4">
        <f>VLOOKUP(Z114,主线配置!H:N,7,FALSE)</f>
        <v>0</v>
      </c>
      <c r="K114" s="4">
        <v>181</v>
      </c>
      <c r="L114" s="4">
        <v>0</v>
      </c>
      <c r="M114" s="4">
        <v>0</v>
      </c>
      <c r="N114" s="4">
        <v>176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f>VLOOKUP(Z114,主线配置!F:G,2,FALSE)</f>
        <v>3000110</v>
      </c>
      <c r="X114" s="4">
        <f>VLOOKUP(Z114,主线配置!H:J,3,FALSE)</f>
        <v>68</v>
      </c>
      <c r="Y114" t="str">
        <f>VLOOKUP(Z114,主线配置!H:I,2,FALSE)</f>
        <v>群体治疗怪</v>
      </c>
      <c r="Z114">
        <f t="shared" si="5"/>
        <v>110</v>
      </c>
    </row>
    <row r="115" spans="1:26" x14ac:dyDescent="0.15">
      <c r="A115" s="4">
        <f t="shared" si="4"/>
        <v>3000111</v>
      </c>
      <c r="B115" s="4">
        <v>0</v>
      </c>
      <c r="C115" s="4">
        <v>0</v>
      </c>
      <c r="D115" s="4">
        <v>0</v>
      </c>
      <c r="E115" s="4">
        <v>0</v>
      </c>
      <c r="F115" s="4">
        <f>VLOOKUP(Z115,主线配置!H:N,6,FALSE)</f>
        <v>34102</v>
      </c>
      <c r="G115" s="4">
        <f>VLOOKUP(Z115,主线配置!H:N,4,FALSE)</f>
        <v>20461</v>
      </c>
      <c r="H115" s="4">
        <v>0</v>
      </c>
      <c r="I115" s="4">
        <f>VLOOKUP(Z115,主线配置!H:N,5,FALSE)</f>
        <v>48718</v>
      </c>
      <c r="J115" s="4">
        <f>VLOOKUP(Z115,主线配置!H:N,7,FALSE)</f>
        <v>0</v>
      </c>
      <c r="K115" s="4">
        <v>182</v>
      </c>
      <c r="L115" s="4">
        <v>0</v>
      </c>
      <c r="M115" s="4">
        <v>0</v>
      </c>
      <c r="N115" s="4">
        <v>177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f>VLOOKUP(Z115,主线配置!F:G,2,FALSE)</f>
        <v>3000111</v>
      </c>
      <c r="X115" s="4">
        <f>VLOOKUP(Z115,主线配置!H:J,3,FALSE)</f>
        <v>69</v>
      </c>
      <c r="Y115" t="str">
        <f>VLOOKUP(Z115,主线配置!H:I,2,FALSE)</f>
        <v>甲虫精</v>
      </c>
      <c r="Z115">
        <f t="shared" si="5"/>
        <v>111</v>
      </c>
    </row>
    <row r="116" spans="1:26" x14ac:dyDescent="0.15">
      <c r="A116" s="4">
        <f t="shared" si="4"/>
        <v>3000112</v>
      </c>
      <c r="B116" s="4">
        <v>0</v>
      </c>
      <c r="C116" s="4">
        <v>0</v>
      </c>
      <c r="D116" s="4">
        <v>0</v>
      </c>
      <c r="E116" s="4">
        <v>0</v>
      </c>
      <c r="F116" s="4">
        <f>VLOOKUP(Z116,主线配置!H:N,6,FALSE)</f>
        <v>10256</v>
      </c>
      <c r="G116" s="4">
        <f>VLOOKUP(Z116,主线配置!H:N,4,FALSE)</f>
        <v>30770</v>
      </c>
      <c r="H116" s="4">
        <v>0</v>
      </c>
      <c r="I116" s="4">
        <f>VLOOKUP(Z116,主线配置!H:N,5,FALSE)</f>
        <v>51284</v>
      </c>
      <c r="J116" s="4">
        <f>VLOOKUP(Z116,主线配置!H:N,7,FALSE)</f>
        <v>0</v>
      </c>
      <c r="K116" s="4">
        <v>183</v>
      </c>
      <c r="L116" s="4">
        <v>0</v>
      </c>
      <c r="M116" s="4">
        <v>0</v>
      </c>
      <c r="N116" s="4">
        <v>178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f>VLOOKUP(Z116,主线配置!F:G,2,FALSE)</f>
        <v>3000112</v>
      </c>
      <c r="X116" s="4">
        <f>VLOOKUP(Z116,主线配置!H:J,3,FALSE)</f>
        <v>70</v>
      </c>
      <c r="Y116" t="str">
        <f>VLOOKUP(Z116,主线配置!H:I,2,FALSE)</f>
        <v>群体治疗怪</v>
      </c>
      <c r="Z116">
        <f t="shared" si="5"/>
        <v>112</v>
      </c>
    </row>
    <row r="117" spans="1:26" x14ac:dyDescent="0.15">
      <c r="A117" s="4">
        <f t="shared" si="4"/>
        <v>3000113</v>
      </c>
      <c r="B117" s="4">
        <v>0</v>
      </c>
      <c r="C117" s="4">
        <v>0</v>
      </c>
      <c r="D117" s="4">
        <v>0</v>
      </c>
      <c r="E117" s="4">
        <v>0</v>
      </c>
      <c r="F117" s="4">
        <f>VLOOKUP(Z117,主线配置!H:N,6,FALSE)</f>
        <v>39490</v>
      </c>
      <c r="G117" s="4">
        <f>VLOOKUP(Z117,主线配置!H:N,4,FALSE)</f>
        <v>23694</v>
      </c>
      <c r="H117" s="4">
        <v>0</v>
      </c>
      <c r="I117" s="4">
        <f>VLOOKUP(Z117,主线配置!H:N,5,FALSE)</f>
        <v>56415</v>
      </c>
      <c r="J117" s="4">
        <f>VLOOKUP(Z117,主线配置!H:N,7,FALSE)</f>
        <v>0</v>
      </c>
      <c r="K117" s="4">
        <v>184</v>
      </c>
      <c r="L117" s="4">
        <v>0</v>
      </c>
      <c r="M117" s="4">
        <v>0</v>
      </c>
      <c r="N117" s="4">
        <v>179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f>VLOOKUP(Z117,主线配置!F:G,2,FALSE)</f>
        <v>3000113</v>
      </c>
      <c r="X117" s="4">
        <f>VLOOKUP(Z117,主线配置!H:J,3,FALSE)</f>
        <v>71</v>
      </c>
      <c r="Y117" t="str">
        <f>VLOOKUP(Z117,主线配置!H:I,2,FALSE)</f>
        <v>甲虫精</v>
      </c>
      <c r="Z117">
        <f t="shared" si="5"/>
        <v>113</v>
      </c>
    </row>
    <row r="118" spans="1:26" x14ac:dyDescent="0.15">
      <c r="A118" s="4">
        <f t="shared" si="4"/>
        <v>3000114</v>
      </c>
      <c r="B118" s="4">
        <v>0</v>
      </c>
      <c r="C118" s="4">
        <v>0</v>
      </c>
      <c r="D118" s="4">
        <v>0</v>
      </c>
      <c r="E118" s="4">
        <v>0</v>
      </c>
      <c r="F118" s="4">
        <f>VLOOKUP(Z118,主线配置!H:N,6,FALSE)</f>
        <v>12309</v>
      </c>
      <c r="G118" s="4">
        <f>VLOOKUP(Z118,主线配置!H:N,4,FALSE)</f>
        <v>36928</v>
      </c>
      <c r="H118" s="4">
        <v>0</v>
      </c>
      <c r="I118" s="4">
        <f>VLOOKUP(Z118,主线配置!H:N,5,FALSE)</f>
        <v>61547</v>
      </c>
      <c r="J118" s="4">
        <f>VLOOKUP(Z118,主线配置!H:N,7,FALSE)</f>
        <v>0</v>
      </c>
      <c r="K118" s="4">
        <v>185</v>
      </c>
      <c r="L118" s="4">
        <v>0</v>
      </c>
      <c r="M118" s="4">
        <v>0</v>
      </c>
      <c r="N118" s="4">
        <v>180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f>VLOOKUP(Z118,主线配置!F:G,2,FALSE)</f>
        <v>3000114</v>
      </c>
      <c r="X118" s="4">
        <f>VLOOKUP(Z118,主线配置!H:J,3,FALSE)</f>
        <v>72</v>
      </c>
      <c r="Y118" t="str">
        <f>VLOOKUP(Z118,主线配置!H:I,2,FALSE)</f>
        <v>群体治疗怪</v>
      </c>
      <c r="Z118">
        <f t="shared" si="5"/>
        <v>114</v>
      </c>
    </row>
    <row r="119" spans="1:26" x14ac:dyDescent="0.15">
      <c r="A119" s="4">
        <f t="shared" si="4"/>
        <v>3000115</v>
      </c>
      <c r="B119" s="4">
        <v>0</v>
      </c>
      <c r="C119" s="4">
        <v>0</v>
      </c>
      <c r="D119" s="4">
        <v>0</v>
      </c>
      <c r="E119" s="4">
        <v>0</v>
      </c>
      <c r="F119" s="4">
        <f>VLOOKUP(Z119,主线配置!H:N,6,FALSE)</f>
        <v>46674</v>
      </c>
      <c r="G119" s="4">
        <f>VLOOKUP(Z119,主线配置!H:N,4,FALSE)</f>
        <v>28004</v>
      </c>
      <c r="H119" s="4">
        <v>0</v>
      </c>
      <c r="I119" s="4">
        <f>VLOOKUP(Z119,主线配置!H:N,5,FALSE)</f>
        <v>66678</v>
      </c>
      <c r="J119" s="4">
        <f>VLOOKUP(Z119,主线配置!H:N,7,FALSE)</f>
        <v>0</v>
      </c>
      <c r="K119" s="4">
        <v>186</v>
      </c>
      <c r="L119" s="4">
        <v>0</v>
      </c>
      <c r="M119" s="4">
        <v>0</v>
      </c>
      <c r="N119" s="4">
        <v>181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f>VLOOKUP(Z119,主线配置!F:G,2,FALSE)</f>
        <v>3000115</v>
      </c>
      <c r="X119" s="4">
        <f>VLOOKUP(Z119,主线配置!H:J,3,FALSE)</f>
        <v>73</v>
      </c>
      <c r="Y119" t="str">
        <f>VLOOKUP(Z119,主线配置!H:I,2,FALSE)</f>
        <v>甲虫精</v>
      </c>
      <c r="Z119">
        <f t="shared" si="5"/>
        <v>115</v>
      </c>
    </row>
    <row r="120" spans="1:26" x14ac:dyDescent="0.15">
      <c r="A120" s="4">
        <f t="shared" si="4"/>
        <v>3000116</v>
      </c>
      <c r="B120" s="4">
        <v>0</v>
      </c>
      <c r="C120" s="4">
        <v>0</v>
      </c>
      <c r="D120" s="4">
        <v>0</v>
      </c>
      <c r="E120" s="4">
        <v>0</v>
      </c>
      <c r="F120" s="4">
        <f>VLOOKUP(Z120,主线配置!H:N,6,FALSE)</f>
        <v>14362</v>
      </c>
      <c r="G120" s="4">
        <f>VLOOKUP(Z120,主线配置!H:N,4,FALSE)</f>
        <v>43086</v>
      </c>
      <c r="H120" s="4">
        <v>0</v>
      </c>
      <c r="I120" s="4">
        <f>VLOOKUP(Z120,主线配置!H:N,5,FALSE)</f>
        <v>71810</v>
      </c>
      <c r="J120" s="4">
        <f>VLOOKUP(Z120,主线配置!H:N,7,FALSE)</f>
        <v>0</v>
      </c>
      <c r="K120" s="4">
        <v>187</v>
      </c>
      <c r="L120" s="4">
        <v>0</v>
      </c>
      <c r="M120" s="4">
        <v>0</v>
      </c>
      <c r="N120" s="4">
        <v>182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f>VLOOKUP(Z120,主线配置!F:G,2,FALSE)</f>
        <v>3000116</v>
      </c>
      <c r="X120" s="4">
        <f>VLOOKUP(Z120,主线配置!H:J,3,FALSE)</f>
        <v>74</v>
      </c>
      <c r="Y120" t="str">
        <f>VLOOKUP(Z120,主线配置!H:I,2,FALSE)</f>
        <v>群体治疗怪</v>
      </c>
      <c r="Z120">
        <f t="shared" si="5"/>
        <v>116</v>
      </c>
    </row>
    <row r="121" spans="1:26" x14ac:dyDescent="0.15">
      <c r="A121" s="4">
        <f t="shared" si="4"/>
        <v>3000117</v>
      </c>
      <c r="B121" s="4">
        <v>0</v>
      </c>
      <c r="C121" s="4">
        <v>0</v>
      </c>
      <c r="D121" s="4">
        <v>0</v>
      </c>
      <c r="E121" s="4">
        <v>0</v>
      </c>
      <c r="F121" s="4">
        <f>VLOOKUP(Z121,主线配置!H:N,6,FALSE)</f>
        <v>53859</v>
      </c>
      <c r="G121" s="4">
        <f>VLOOKUP(Z121,主线配置!H:N,4,FALSE)</f>
        <v>32315</v>
      </c>
      <c r="H121" s="4">
        <v>0</v>
      </c>
      <c r="I121" s="4">
        <f>VLOOKUP(Z121,主线配置!H:N,5,FALSE)</f>
        <v>76942</v>
      </c>
      <c r="J121" s="4">
        <f>VLOOKUP(Z121,主线配置!H:N,7,FALSE)</f>
        <v>0</v>
      </c>
      <c r="K121" s="4">
        <v>188</v>
      </c>
      <c r="L121" s="4">
        <v>0</v>
      </c>
      <c r="M121" s="4">
        <v>0</v>
      </c>
      <c r="N121" s="4">
        <v>183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f>VLOOKUP(Z121,主线配置!F:G,2,FALSE)</f>
        <v>3000117</v>
      </c>
      <c r="X121" s="4">
        <f>VLOOKUP(Z121,主线配置!H:J,3,FALSE)</f>
        <v>75</v>
      </c>
      <c r="Y121" t="str">
        <f>VLOOKUP(Z121,主线配置!H:I,2,FALSE)</f>
        <v>甲虫精</v>
      </c>
      <c r="Z121">
        <f t="shared" si="5"/>
        <v>117</v>
      </c>
    </row>
    <row r="122" spans="1:26" x14ac:dyDescent="0.15">
      <c r="A122" s="4">
        <f t="shared" si="4"/>
        <v>3000118</v>
      </c>
      <c r="B122" s="4">
        <v>0</v>
      </c>
      <c r="C122" s="4">
        <v>0</v>
      </c>
      <c r="D122" s="4">
        <v>0</v>
      </c>
      <c r="E122" s="4">
        <v>0</v>
      </c>
      <c r="F122" s="4">
        <f>VLOOKUP(Z122,主线配置!H:N,6,FALSE)</f>
        <v>16414</v>
      </c>
      <c r="G122" s="4">
        <f>VLOOKUP(Z122,主线配置!H:N,4,FALSE)</f>
        <v>49243</v>
      </c>
      <c r="H122" s="4">
        <v>0</v>
      </c>
      <c r="I122" s="4">
        <f>VLOOKUP(Z122,主线配置!H:N,5,FALSE)</f>
        <v>82073</v>
      </c>
      <c r="J122" s="4">
        <f>VLOOKUP(Z122,主线配置!H:N,7,FALSE)</f>
        <v>0</v>
      </c>
      <c r="K122" s="4">
        <v>189</v>
      </c>
      <c r="L122" s="4">
        <v>0</v>
      </c>
      <c r="M122" s="4">
        <v>0</v>
      </c>
      <c r="N122" s="4">
        <v>184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f>VLOOKUP(Z122,主线配置!F:G,2,FALSE)</f>
        <v>3000118</v>
      </c>
      <c r="X122" s="4">
        <f>VLOOKUP(Z122,主线配置!H:J,3,FALSE)</f>
        <v>76</v>
      </c>
      <c r="Y122" t="str">
        <f>VLOOKUP(Z122,主线配置!H:I,2,FALSE)</f>
        <v>群体治疗怪</v>
      </c>
      <c r="Z122">
        <f t="shared" si="5"/>
        <v>118</v>
      </c>
    </row>
    <row r="123" spans="1:26" x14ac:dyDescent="0.15">
      <c r="A123" s="4">
        <f t="shared" si="4"/>
        <v>3000119</v>
      </c>
      <c r="B123" s="4">
        <v>0</v>
      </c>
      <c r="C123" s="4">
        <v>0</v>
      </c>
      <c r="D123" s="4">
        <v>0</v>
      </c>
      <c r="E123" s="4">
        <v>0</v>
      </c>
      <c r="F123" s="4">
        <f>VLOOKUP(Z123,主线配置!H:N,6,FALSE)</f>
        <v>61043</v>
      </c>
      <c r="G123" s="4">
        <f>VLOOKUP(Z123,主线配置!H:N,4,FALSE)</f>
        <v>36626</v>
      </c>
      <c r="H123" s="4">
        <v>0</v>
      </c>
      <c r="I123" s="4">
        <f>VLOOKUP(Z123,主线配置!H:N,5,FALSE)</f>
        <v>87205</v>
      </c>
      <c r="J123" s="4">
        <f>VLOOKUP(Z123,主线配置!H:N,7,FALSE)</f>
        <v>0</v>
      </c>
      <c r="K123" s="4">
        <v>190</v>
      </c>
      <c r="L123" s="4">
        <v>0</v>
      </c>
      <c r="M123" s="4">
        <v>0</v>
      </c>
      <c r="N123" s="4">
        <v>185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f>VLOOKUP(Z123,主线配置!F:G,2,FALSE)</f>
        <v>3000119</v>
      </c>
      <c r="X123" s="4">
        <f>VLOOKUP(Z123,主线配置!H:J,3,FALSE)</f>
        <v>77</v>
      </c>
      <c r="Y123" t="str">
        <f>VLOOKUP(Z123,主线配置!H:I,2,FALSE)</f>
        <v>甲虫精</v>
      </c>
      <c r="Z123">
        <f t="shared" si="5"/>
        <v>119</v>
      </c>
    </row>
    <row r="124" spans="1:26" x14ac:dyDescent="0.15">
      <c r="A124" s="4">
        <f t="shared" si="4"/>
        <v>3000120</v>
      </c>
      <c r="B124" s="4">
        <v>0</v>
      </c>
      <c r="C124" s="4">
        <v>0</v>
      </c>
      <c r="D124" s="4">
        <v>0</v>
      </c>
      <c r="E124" s="4">
        <v>0</v>
      </c>
      <c r="F124" s="4">
        <f>VLOOKUP(Z124,主线配置!H:N,6,FALSE)</f>
        <v>18467</v>
      </c>
      <c r="G124" s="4">
        <f>VLOOKUP(Z124,主线配置!H:N,4,FALSE)</f>
        <v>55401</v>
      </c>
      <c r="H124" s="4">
        <v>0</v>
      </c>
      <c r="I124" s="4">
        <f>VLOOKUP(Z124,主线配置!H:N,5,FALSE)</f>
        <v>92336</v>
      </c>
      <c r="J124" s="4">
        <f>VLOOKUP(Z124,主线配置!H:N,7,FALSE)</f>
        <v>0</v>
      </c>
      <c r="K124" s="4">
        <v>191</v>
      </c>
      <c r="L124" s="4">
        <v>0</v>
      </c>
      <c r="M124" s="4">
        <v>0</v>
      </c>
      <c r="N124" s="4">
        <v>186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f>VLOOKUP(Z124,主线配置!F:G,2,FALSE)</f>
        <v>3000120</v>
      </c>
      <c r="X124" s="4">
        <f>VLOOKUP(Z124,主线配置!H:J,3,FALSE)</f>
        <v>78</v>
      </c>
      <c r="Y124" t="str">
        <f>VLOOKUP(Z124,主线配置!H:I,2,FALSE)</f>
        <v>群体治疗怪</v>
      </c>
      <c r="Z124">
        <f t="shared" si="5"/>
        <v>120</v>
      </c>
    </row>
    <row r="125" spans="1:26" x14ac:dyDescent="0.15">
      <c r="A125" s="4">
        <f t="shared" ref="A125:A146" si="6">W125</f>
        <v>3000121</v>
      </c>
      <c r="B125" s="4">
        <v>0</v>
      </c>
      <c r="C125" s="4">
        <v>0</v>
      </c>
      <c r="D125" s="4">
        <v>0</v>
      </c>
      <c r="E125" s="4">
        <v>0</v>
      </c>
      <c r="F125" s="4">
        <f>VLOOKUP(Z125,主线配置!H:N,6,FALSE)</f>
        <v>68227</v>
      </c>
      <c r="G125" s="4">
        <f>VLOOKUP(Z125,主线配置!H:N,4,FALSE)</f>
        <v>40936</v>
      </c>
      <c r="H125" s="4">
        <v>0</v>
      </c>
      <c r="I125" s="4">
        <f>VLOOKUP(Z125,主线配置!H:N,5,FALSE)</f>
        <v>97468</v>
      </c>
      <c r="J125" s="4">
        <f>VLOOKUP(Z125,主线配置!H:N,7,FALSE)</f>
        <v>0</v>
      </c>
      <c r="K125" s="4">
        <v>192</v>
      </c>
      <c r="L125" s="4">
        <v>0</v>
      </c>
      <c r="M125" s="4">
        <v>0</v>
      </c>
      <c r="N125" s="4">
        <v>187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f>VLOOKUP(Z125,主线配置!F:G,2,FALSE)</f>
        <v>3000121</v>
      </c>
      <c r="X125" s="4">
        <f>VLOOKUP(Z125,主线配置!H:J,3,FALSE)</f>
        <v>79</v>
      </c>
      <c r="Y125" t="str">
        <f>VLOOKUP(Z125,主线配置!H:I,2,FALSE)</f>
        <v>甲虫精</v>
      </c>
      <c r="Z125">
        <f t="shared" si="5"/>
        <v>121</v>
      </c>
    </row>
    <row r="126" spans="1:26" x14ac:dyDescent="0.15">
      <c r="A126" s="4">
        <f t="shared" si="6"/>
        <v>3000122</v>
      </c>
      <c r="B126" s="4">
        <v>0</v>
      </c>
      <c r="C126" s="4">
        <v>0</v>
      </c>
      <c r="D126" s="4">
        <v>0</v>
      </c>
      <c r="E126" s="4">
        <v>0</v>
      </c>
      <c r="F126" s="4">
        <f>VLOOKUP(Z126,主线配置!H:N,6,FALSE)</f>
        <v>20520</v>
      </c>
      <c r="G126" s="4">
        <f>VLOOKUP(Z126,主线配置!H:N,4,FALSE)</f>
        <v>61560</v>
      </c>
      <c r="H126" s="4">
        <v>0</v>
      </c>
      <c r="I126" s="4">
        <f>VLOOKUP(Z126,主线配置!H:N,5,FALSE)</f>
        <v>102600</v>
      </c>
      <c r="J126" s="4">
        <f>VLOOKUP(Z126,主线配置!H:N,7,FALSE)</f>
        <v>0</v>
      </c>
      <c r="K126" s="4">
        <v>193</v>
      </c>
      <c r="L126" s="4">
        <v>0</v>
      </c>
      <c r="M126" s="4">
        <v>0</v>
      </c>
      <c r="N126" s="4">
        <v>188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f>VLOOKUP(Z126,主线配置!F:G,2,FALSE)</f>
        <v>3000122</v>
      </c>
      <c r="X126" s="4">
        <f>VLOOKUP(Z126,主线配置!H:J,3,FALSE)</f>
        <v>80</v>
      </c>
      <c r="Y126" t="str">
        <f>VLOOKUP(Z126,主线配置!H:I,2,FALSE)</f>
        <v>群体治疗怪</v>
      </c>
      <c r="Z126">
        <f t="shared" si="5"/>
        <v>122</v>
      </c>
    </row>
    <row r="127" spans="1:26" x14ac:dyDescent="0.15">
      <c r="A127" s="4">
        <f t="shared" si="6"/>
        <v>3000123</v>
      </c>
      <c r="B127" s="4">
        <v>0</v>
      </c>
      <c r="C127" s="4">
        <v>0</v>
      </c>
      <c r="D127" s="4">
        <v>0</v>
      </c>
      <c r="E127" s="4">
        <v>0</v>
      </c>
      <c r="F127" s="4">
        <f>VLOOKUP(Z127,主线配置!H:N,6,FALSE)</f>
        <v>79005</v>
      </c>
      <c r="G127" s="4">
        <f>VLOOKUP(Z127,主线配置!H:N,4,FALSE)</f>
        <v>47403</v>
      </c>
      <c r="H127" s="4">
        <v>0</v>
      </c>
      <c r="I127" s="4">
        <f>VLOOKUP(Z127,主线配置!H:N,5,FALSE)</f>
        <v>112865</v>
      </c>
      <c r="J127" s="4">
        <f>VLOOKUP(Z127,主线配置!H:N,7,FALSE)</f>
        <v>0</v>
      </c>
      <c r="K127" s="4">
        <v>194</v>
      </c>
      <c r="L127" s="4">
        <v>0</v>
      </c>
      <c r="M127" s="4">
        <v>0</v>
      </c>
      <c r="N127" s="4">
        <v>189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f>VLOOKUP(Z127,主线配置!F:G,2,FALSE)</f>
        <v>3000123</v>
      </c>
      <c r="X127" s="4">
        <f>VLOOKUP(Z127,主线配置!H:J,3,FALSE)</f>
        <v>81</v>
      </c>
      <c r="Y127" t="str">
        <f>VLOOKUP(Z127,主线配置!H:I,2,FALSE)</f>
        <v>甲虫精</v>
      </c>
      <c r="Z127">
        <f t="shared" si="5"/>
        <v>123</v>
      </c>
    </row>
    <row r="128" spans="1:26" x14ac:dyDescent="0.15">
      <c r="A128" s="4">
        <f t="shared" si="6"/>
        <v>3000124</v>
      </c>
      <c r="B128" s="4">
        <v>0</v>
      </c>
      <c r="C128" s="4">
        <v>0</v>
      </c>
      <c r="D128" s="4">
        <v>0</v>
      </c>
      <c r="E128" s="4">
        <v>0</v>
      </c>
      <c r="F128" s="4">
        <f>VLOOKUP(Z128,主线配置!H:N,6,FALSE)</f>
        <v>24626</v>
      </c>
      <c r="G128" s="4">
        <f>VLOOKUP(Z128,主线配置!H:N,4,FALSE)</f>
        <v>73878</v>
      </c>
      <c r="H128" s="4">
        <v>0</v>
      </c>
      <c r="I128" s="4">
        <f>VLOOKUP(Z128,主线配置!H:N,5,FALSE)</f>
        <v>123130</v>
      </c>
      <c r="J128" s="4">
        <f>VLOOKUP(Z128,主线配置!H:N,7,FALSE)</f>
        <v>0</v>
      </c>
      <c r="K128" s="4">
        <v>195</v>
      </c>
      <c r="L128" s="4">
        <v>0</v>
      </c>
      <c r="M128" s="4">
        <v>0</v>
      </c>
      <c r="N128" s="4">
        <v>190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f>VLOOKUP(Z128,主线配置!F:G,2,FALSE)</f>
        <v>3000124</v>
      </c>
      <c r="X128" s="4">
        <f>VLOOKUP(Z128,主线配置!H:J,3,FALSE)</f>
        <v>82</v>
      </c>
      <c r="Y128" t="str">
        <f>VLOOKUP(Z128,主线配置!H:I,2,FALSE)</f>
        <v>群体治疗怪</v>
      </c>
      <c r="Z128">
        <f t="shared" si="5"/>
        <v>124</v>
      </c>
    </row>
    <row r="129" spans="1:26" x14ac:dyDescent="0.15">
      <c r="A129" s="4">
        <f t="shared" si="6"/>
        <v>3000125</v>
      </c>
      <c r="B129" s="4">
        <v>0</v>
      </c>
      <c r="C129" s="4">
        <v>0</v>
      </c>
      <c r="D129" s="4">
        <v>0</v>
      </c>
      <c r="E129" s="4">
        <v>0</v>
      </c>
      <c r="F129" s="4">
        <f>VLOOKUP(Z129,主线配置!H:N,6,FALSE)</f>
        <v>93376</v>
      </c>
      <c r="G129" s="4">
        <f>VLOOKUP(Z129,主线配置!H:N,4,FALSE)</f>
        <v>56025</v>
      </c>
      <c r="H129" s="4">
        <v>0</v>
      </c>
      <c r="I129" s="4">
        <f>VLOOKUP(Z129,主线配置!H:N,5,FALSE)</f>
        <v>133395</v>
      </c>
      <c r="J129" s="4">
        <f>VLOOKUP(Z129,主线配置!H:N,7,FALSE)</f>
        <v>0</v>
      </c>
      <c r="K129" s="4">
        <v>196</v>
      </c>
      <c r="L129" s="4">
        <v>0</v>
      </c>
      <c r="M129" s="4">
        <v>0</v>
      </c>
      <c r="N129" s="4">
        <v>191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f>VLOOKUP(Z129,主线配置!F:G,2,FALSE)</f>
        <v>3000125</v>
      </c>
      <c r="X129" s="4">
        <f>VLOOKUP(Z129,主线配置!H:J,3,FALSE)</f>
        <v>83</v>
      </c>
      <c r="Y129" t="str">
        <f>VLOOKUP(Z129,主线配置!H:I,2,FALSE)</f>
        <v>甲虫精</v>
      </c>
      <c r="Z129">
        <f t="shared" si="5"/>
        <v>125</v>
      </c>
    </row>
    <row r="130" spans="1:26" x14ac:dyDescent="0.15">
      <c r="A130" s="4">
        <f t="shared" si="6"/>
        <v>3000126</v>
      </c>
      <c r="B130" s="4">
        <v>0</v>
      </c>
      <c r="C130" s="4">
        <v>0</v>
      </c>
      <c r="D130" s="4">
        <v>0</v>
      </c>
      <c r="E130" s="4">
        <v>0</v>
      </c>
      <c r="F130" s="4">
        <f>VLOOKUP(Z130,主线配置!H:N,6,FALSE)</f>
        <v>28732</v>
      </c>
      <c r="G130" s="4">
        <f>VLOOKUP(Z130,主线配置!H:N,4,FALSE)</f>
        <v>86196</v>
      </c>
      <c r="H130" s="4">
        <v>0</v>
      </c>
      <c r="I130" s="4">
        <f>VLOOKUP(Z130,主线配置!H:N,5,FALSE)</f>
        <v>143660</v>
      </c>
      <c r="J130" s="4">
        <f>VLOOKUP(Z130,主线配置!H:N,7,FALSE)</f>
        <v>0</v>
      </c>
      <c r="K130" s="4">
        <v>197</v>
      </c>
      <c r="L130" s="4">
        <v>0</v>
      </c>
      <c r="M130" s="4">
        <v>0</v>
      </c>
      <c r="N130" s="4">
        <v>192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f>VLOOKUP(Z130,主线配置!F:G,2,FALSE)</f>
        <v>3000126</v>
      </c>
      <c r="X130" s="4">
        <f>VLOOKUP(Z130,主线配置!H:J,3,FALSE)</f>
        <v>84</v>
      </c>
      <c r="Y130" t="str">
        <f>VLOOKUP(Z130,主线配置!H:I,2,FALSE)</f>
        <v>群体治疗怪</v>
      </c>
      <c r="Z130">
        <f t="shared" si="5"/>
        <v>126</v>
      </c>
    </row>
    <row r="131" spans="1:26" x14ac:dyDescent="0.15">
      <c r="A131" s="4">
        <f t="shared" si="6"/>
        <v>3000127</v>
      </c>
      <c r="B131" s="4">
        <v>0</v>
      </c>
      <c r="C131" s="4">
        <v>0</v>
      </c>
      <c r="D131" s="4">
        <v>0</v>
      </c>
      <c r="E131" s="4">
        <v>0</v>
      </c>
      <c r="F131" s="4">
        <f>VLOOKUP(Z131,主线配置!H:N,6,FALSE)</f>
        <v>107747</v>
      </c>
      <c r="G131" s="4">
        <f>VLOOKUP(Z131,主线配置!H:N,4,FALSE)</f>
        <v>64648</v>
      </c>
      <c r="H131" s="4">
        <v>0</v>
      </c>
      <c r="I131" s="4">
        <f>VLOOKUP(Z131,主线配置!H:N,5,FALSE)</f>
        <v>153925</v>
      </c>
      <c r="J131" s="4">
        <f>VLOOKUP(Z131,主线配置!H:N,7,FALSE)</f>
        <v>0</v>
      </c>
      <c r="K131" s="4">
        <v>198</v>
      </c>
      <c r="L131" s="4">
        <v>0</v>
      </c>
      <c r="M131" s="4">
        <v>0</v>
      </c>
      <c r="N131" s="4">
        <v>193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f>VLOOKUP(Z131,主线配置!F:G,2,FALSE)</f>
        <v>3000127</v>
      </c>
      <c r="X131" s="4">
        <f>VLOOKUP(Z131,主线配置!H:J,3,FALSE)</f>
        <v>85</v>
      </c>
      <c r="Y131" t="str">
        <f>VLOOKUP(Z131,主线配置!H:I,2,FALSE)</f>
        <v>甲虫精</v>
      </c>
      <c r="Z131">
        <f t="shared" si="5"/>
        <v>127</v>
      </c>
    </row>
    <row r="132" spans="1:26" x14ac:dyDescent="0.15">
      <c r="A132" s="4">
        <f t="shared" si="6"/>
        <v>3000128</v>
      </c>
      <c r="B132" s="4">
        <v>0</v>
      </c>
      <c r="C132" s="4">
        <v>0</v>
      </c>
      <c r="D132" s="4">
        <v>0</v>
      </c>
      <c r="E132" s="4">
        <v>0</v>
      </c>
      <c r="F132" s="4">
        <f>VLOOKUP(Z132,主线配置!H:N,6,FALSE)</f>
        <v>32838</v>
      </c>
      <c r="G132" s="4">
        <f>VLOOKUP(Z132,主线配置!H:N,4,FALSE)</f>
        <v>98514</v>
      </c>
      <c r="H132" s="4">
        <v>0</v>
      </c>
      <c r="I132" s="4">
        <f>VLOOKUP(Z132,主线配置!H:N,5,FALSE)</f>
        <v>164190</v>
      </c>
      <c r="J132" s="4">
        <f>VLOOKUP(Z132,主线配置!H:N,7,FALSE)</f>
        <v>0</v>
      </c>
      <c r="K132" s="4">
        <v>199</v>
      </c>
      <c r="L132" s="4">
        <v>0</v>
      </c>
      <c r="M132" s="4">
        <v>0</v>
      </c>
      <c r="N132" s="4">
        <v>194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f>VLOOKUP(Z132,主线配置!F:G,2,FALSE)</f>
        <v>3000128</v>
      </c>
      <c r="X132" s="4">
        <f>VLOOKUP(Z132,主线配置!H:J,3,FALSE)</f>
        <v>86</v>
      </c>
      <c r="Y132" t="str">
        <f>VLOOKUP(Z132,主线配置!H:I,2,FALSE)</f>
        <v>群体治疗怪</v>
      </c>
      <c r="Z132">
        <f t="shared" si="5"/>
        <v>128</v>
      </c>
    </row>
    <row r="133" spans="1:26" x14ac:dyDescent="0.15">
      <c r="A133" s="4">
        <f t="shared" si="6"/>
        <v>3000129</v>
      </c>
      <c r="B133" s="4">
        <v>0</v>
      </c>
      <c r="C133" s="4">
        <v>0</v>
      </c>
      <c r="D133" s="4">
        <v>0</v>
      </c>
      <c r="E133" s="4">
        <v>0</v>
      </c>
      <c r="F133" s="4">
        <f>VLOOKUP(Z133,主线配置!H:N,6,FALSE)</f>
        <v>122118</v>
      </c>
      <c r="G133" s="4">
        <f>VLOOKUP(Z133,主线配置!H:N,4,FALSE)</f>
        <v>73271</v>
      </c>
      <c r="H133" s="4">
        <v>0</v>
      </c>
      <c r="I133" s="4">
        <f>VLOOKUP(Z133,主线配置!H:N,5,FALSE)</f>
        <v>174455</v>
      </c>
      <c r="J133" s="4">
        <f>VLOOKUP(Z133,主线配置!H:N,7,FALSE)</f>
        <v>0</v>
      </c>
      <c r="K133" s="4">
        <v>200</v>
      </c>
      <c r="L133" s="4">
        <v>0</v>
      </c>
      <c r="M133" s="4">
        <v>0</v>
      </c>
      <c r="N133" s="4">
        <v>195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f>VLOOKUP(Z133,主线配置!F:G,2,FALSE)</f>
        <v>3000129</v>
      </c>
      <c r="X133" s="4">
        <f>VLOOKUP(Z133,主线配置!H:J,3,FALSE)</f>
        <v>87</v>
      </c>
      <c r="Y133" t="str">
        <f>VLOOKUP(Z133,主线配置!H:I,2,FALSE)</f>
        <v>甲虫精</v>
      </c>
      <c r="Z133">
        <f t="shared" si="5"/>
        <v>129</v>
      </c>
    </row>
    <row r="134" spans="1:26" x14ac:dyDescent="0.15">
      <c r="A134" s="4">
        <f t="shared" si="6"/>
        <v>3000130</v>
      </c>
      <c r="B134" s="4">
        <v>0</v>
      </c>
      <c r="C134" s="4">
        <v>0</v>
      </c>
      <c r="D134" s="4">
        <v>0</v>
      </c>
      <c r="E134" s="4">
        <v>0</v>
      </c>
      <c r="F134" s="4">
        <f>VLOOKUP(Z134,主线配置!H:N,6,FALSE)</f>
        <v>36944</v>
      </c>
      <c r="G134" s="4">
        <f>VLOOKUP(Z134,主线配置!H:N,4,FALSE)</f>
        <v>110832</v>
      </c>
      <c r="H134" s="4">
        <v>0</v>
      </c>
      <c r="I134" s="4">
        <f>VLOOKUP(Z134,主线配置!H:N,5,FALSE)</f>
        <v>184720</v>
      </c>
      <c r="J134" s="4">
        <f>VLOOKUP(Z134,主线配置!H:N,7,FALSE)</f>
        <v>0</v>
      </c>
      <c r="K134" s="4">
        <v>201</v>
      </c>
      <c r="L134" s="4">
        <v>0</v>
      </c>
      <c r="M134" s="4">
        <v>0</v>
      </c>
      <c r="N134" s="4">
        <v>196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f>VLOOKUP(Z134,主线配置!F:G,2,FALSE)</f>
        <v>3000130</v>
      </c>
      <c r="X134" s="4">
        <f>VLOOKUP(Z134,主线配置!H:J,3,FALSE)</f>
        <v>88</v>
      </c>
      <c r="Y134" t="str">
        <f>VLOOKUP(Z134,主线配置!H:I,2,FALSE)</f>
        <v>群体治疗怪</v>
      </c>
      <c r="Z134">
        <f t="shared" si="5"/>
        <v>130</v>
      </c>
    </row>
    <row r="135" spans="1:26" x14ac:dyDescent="0.15">
      <c r="A135" s="4">
        <f t="shared" si="6"/>
        <v>3000131</v>
      </c>
      <c r="B135" s="4">
        <v>0</v>
      </c>
      <c r="C135" s="4">
        <v>0</v>
      </c>
      <c r="D135" s="4">
        <v>0</v>
      </c>
      <c r="E135" s="4">
        <v>0</v>
      </c>
      <c r="F135" s="4">
        <f>VLOOKUP(Z135,主线配置!H:N,6,FALSE)</f>
        <v>136489</v>
      </c>
      <c r="G135" s="4">
        <f>VLOOKUP(Z135,主线配置!H:N,4,FALSE)</f>
        <v>81893</v>
      </c>
      <c r="H135" s="4">
        <v>0</v>
      </c>
      <c r="I135" s="4">
        <f>VLOOKUP(Z135,主线配置!H:N,5,FALSE)</f>
        <v>194985</v>
      </c>
      <c r="J135" s="4">
        <f>VLOOKUP(Z135,主线配置!H:N,7,FALSE)</f>
        <v>0</v>
      </c>
      <c r="K135" s="4">
        <v>202</v>
      </c>
      <c r="L135" s="4">
        <v>0</v>
      </c>
      <c r="M135" s="4">
        <v>0</v>
      </c>
      <c r="N135" s="4">
        <v>197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f>VLOOKUP(Z135,主线配置!F:G,2,FALSE)</f>
        <v>3000131</v>
      </c>
      <c r="X135" s="4">
        <f>VLOOKUP(Z135,主线配置!H:J,3,FALSE)</f>
        <v>89</v>
      </c>
      <c r="Y135" t="str">
        <f>VLOOKUP(Z135,主线配置!H:I,2,FALSE)</f>
        <v>甲虫精</v>
      </c>
      <c r="Z135">
        <f t="shared" ref="Z135:Z146" si="7">Z134+1</f>
        <v>131</v>
      </c>
    </row>
    <row r="136" spans="1:26" x14ac:dyDescent="0.15">
      <c r="A136" s="4">
        <f t="shared" si="6"/>
        <v>3000132</v>
      </c>
      <c r="B136" s="4">
        <v>0</v>
      </c>
      <c r="C136" s="4">
        <v>0</v>
      </c>
      <c r="D136" s="4">
        <v>0</v>
      </c>
      <c r="E136" s="4">
        <v>0</v>
      </c>
      <c r="F136" s="4">
        <f>VLOOKUP(Z136,主线配置!H:N,6,FALSE)</f>
        <v>41050</v>
      </c>
      <c r="G136" s="4">
        <f>VLOOKUP(Z136,主线配置!H:N,4,FALSE)</f>
        <v>123150</v>
      </c>
      <c r="H136" s="4">
        <v>0</v>
      </c>
      <c r="I136" s="4">
        <f>VLOOKUP(Z136,主线配置!H:N,5,FALSE)</f>
        <v>205251</v>
      </c>
      <c r="J136" s="4">
        <f>VLOOKUP(Z136,主线配置!H:N,7,FALSE)</f>
        <v>0</v>
      </c>
      <c r="K136" s="4">
        <v>203</v>
      </c>
      <c r="L136" s="4">
        <v>0</v>
      </c>
      <c r="M136" s="4">
        <v>0</v>
      </c>
      <c r="N136" s="4">
        <v>198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f>VLOOKUP(Z136,主线配置!F:G,2,FALSE)</f>
        <v>3000132</v>
      </c>
      <c r="X136" s="4">
        <f>VLOOKUP(Z136,主线配置!H:J,3,FALSE)</f>
        <v>90</v>
      </c>
      <c r="Y136" t="str">
        <f>VLOOKUP(Z136,主线配置!H:I,2,FALSE)</f>
        <v>群体治疗怪</v>
      </c>
      <c r="Z136">
        <f t="shared" si="7"/>
        <v>132</v>
      </c>
    </row>
    <row r="137" spans="1:26" x14ac:dyDescent="0.15">
      <c r="A137" s="4">
        <f t="shared" si="6"/>
        <v>3000133</v>
      </c>
      <c r="B137" s="4">
        <v>0</v>
      </c>
      <c r="C137" s="4">
        <v>0</v>
      </c>
      <c r="D137" s="4">
        <v>0</v>
      </c>
      <c r="E137" s="4">
        <v>0</v>
      </c>
      <c r="F137" s="4">
        <f>VLOOKUP(Z137,主线配置!H:N,6,FALSE)</f>
        <v>158050</v>
      </c>
      <c r="G137" s="4">
        <f>VLOOKUP(Z137,主线配置!H:N,4,FALSE)</f>
        <v>94830</v>
      </c>
      <c r="H137" s="4">
        <v>0</v>
      </c>
      <c r="I137" s="4">
        <f>VLOOKUP(Z137,主线配置!H:N,5,FALSE)</f>
        <v>225786</v>
      </c>
      <c r="J137" s="4">
        <f>VLOOKUP(Z137,主线配置!H:N,7,FALSE)</f>
        <v>0</v>
      </c>
      <c r="K137" s="4">
        <v>204</v>
      </c>
      <c r="L137" s="4">
        <v>0</v>
      </c>
      <c r="M137" s="4">
        <v>0</v>
      </c>
      <c r="N137" s="4">
        <v>199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f>VLOOKUP(Z137,主线配置!F:G,2,FALSE)</f>
        <v>3000133</v>
      </c>
      <c r="X137" s="4">
        <f>VLOOKUP(Z137,主线配置!H:J,3,FALSE)</f>
        <v>91</v>
      </c>
      <c r="Y137" t="str">
        <f>VLOOKUP(Z137,主线配置!H:I,2,FALSE)</f>
        <v>甲虫精</v>
      </c>
      <c r="Z137">
        <f t="shared" si="7"/>
        <v>133</v>
      </c>
    </row>
    <row r="138" spans="1:26" x14ac:dyDescent="0.15">
      <c r="A138" s="4">
        <f t="shared" si="6"/>
        <v>3000134</v>
      </c>
      <c r="B138" s="4">
        <v>0</v>
      </c>
      <c r="C138" s="4">
        <v>0</v>
      </c>
      <c r="D138" s="4">
        <v>0</v>
      </c>
      <c r="E138" s="4">
        <v>0</v>
      </c>
      <c r="F138" s="4">
        <f>VLOOKUP(Z138,主线配置!H:N,6,FALSE)</f>
        <v>221689</v>
      </c>
      <c r="G138" s="4">
        <f>VLOOKUP(Z138,主线配置!H:N,4,FALSE)</f>
        <v>103455</v>
      </c>
      <c r="H138" s="4">
        <v>0</v>
      </c>
      <c r="I138" s="4">
        <f>VLOOKUP(Z138,主线配置!H:N,5,FALSE)</f>
        <v>246322</v>
      </c>
      <c r="J138" s="4">
        <f>VLOOKUP(Z138,主线配置!H:N,7,FALSE)</f>
        <v>0</v>
      </c>
      <c r="K138" s="4">
        <v>205</v>
      </c>
      <c r="L138" s="4">
        <v>0</v>
      </c>
      <c r="M138" s="4">
        <v>0</v>
      </c>
      <c r="N138" s="4">
        <v>200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f>VLOOKUP(Z138,主线配置!F:G,2,FALSE)</f>
        <v>3000134</v>
      </c>
      <c r="X138" s="4">
        <f>VLOOKUP(Z138,主线配置!H:J,3,FALSE)</f>
        <v>92</v>
      </c>
      <c r="Y138" t="str">
        <f>VLOOKUP(Z138,主线配置!H:I,2,FALSE)</f>
        <v>甲虫精</v>
      </c>
      <c r="Z138">
        <f t="shared" si="7"/>
        <v>134</v>
      </c>
    </row>
    <row r="139" spans="1:26" x14ac:dyDescent="0.15">
      <c r="A139" s="4">
        <f t="shared" si="6"/>
        <v>3000135</v>
      </c>
      <c r="B139" s="4">
        <v>0</v>
      </c>
      <c r="C139" s="4">
        <v>0</v>
      </c>
      <c r="D139" s="4">
        <v>0</v>
      </c>
      <c r="E139" s="4">
        <v>0</v>
      </c>
      <c r="F139" s="4">
        <f>VLOOKUP(Z139,主线配置!H:N,6,FALSE)</f>
        <v>293544</v>
      </c>
      <c r="G139" s="4">
        <f>VLOOKUP(Z139,主线配置!H:N,4,FALSE)</f>
        <v>112080</v>
      </c>
      <c r="H139" s="4">
        <v>0</v>
      </c>
      <c r="I139" s="4">
        <f>VLOOKUP(Z139,主线配置!H:N,5,FALSE)</f>
        <v>266858</v>
      </c>
      <c r="J139" s="4">
        <f>VLOOKUP(Z139,主线配置!H:N,7,FALSE)</f>
        <v>0</v>
      </c>
      <c r="K139" s="4">
        <v>206</v>
      </c>
      <c r="L139" s="4">
        <v>0</v>
      </c>
      <c r="M139" s="4">
        <v>0</v>
      </c>
      <c r="N139" s="4">
        <v>201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f>VLOOKUP(Z139,主线配置!F:G,2,FALSE)</f>
        <v>3000135</v>
      </c>
      <c r="X139" s="4">
        <f>VLOOKUP(Z139,主线配置!H:J,3,FALSE)</f>
        <v>93</v>
      </c>
      <c r="Y139" t="str">
        <f>VLOOKUP(Z139,主线配置!H:I,2,FALSE)</f>
        <v>甲虫精</v>
      </c>
      <c r="Z139">
        <f t="shared" si="7"/>
        <v>135</v>
      </c>
    </row>
    <row r="140" spans="1:26" x14ac:dyDescent="0.15">
      <c r="A140" s="4">
        <f t="shared" si="6"/>
        <v>3000136</v>
      </c>
      <c r="B140" s="4">
        <v>0</v>
      </c>
      <c r="C140" s="4">
        <v>0</v>
      </c>
      <c r="D140" s="4">
        <v>0</v>
      </c>
      <c r="E140" s="4">
        <v>0</v>
      </c>
      <c r="F140" s="4">
        <f>VLOOKUP(Z140,主线配置!H:N,6,FALSE)</f>
        <v>373612</v>
      </c>
      <c r="G140" s="4">
        <f>VLOOKUP(Z140,主线配置!H:N,4,FALSE)</f>
        <v>120705</v>
      </c>
      <c r="H140" s="4">
        <v>0</v>
      </c>
      <c r="I140" s="4">
        <f>VLOOKUP(Z140,主线配置!H:N,5,FALSE)</f>
        <v>287394</v>
      </c>
      <c r="J140" s="4">
        <f>VLOOKUP(Z140,主线配置!H:N,7,FALSE)</f>
        <v>0</v>
      </c>
      <c r="K140" s="4">
        <v>207</v>
      </c>
      <c r="L140" s="4">
        <v>0</v>
      </c>
      <c r="M140" s="4">
        <v>0</v>
      </c>
      <c r="N140" s="4">
        <v>202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f>VLOOKUP(Z140,主线配置!F:G,2,FALSE)</f>
        <v>3000136</v>
      </c>
      <c r="X140" s="4">
        <f>VLOOKUP(Z140,主线配置!H:J,3,FALSE)</f>
        <v>94</v>
      </c>
      <c r="Y140" t="str">
        <f>VLOOKUP(Z140,主线配置!H:I,2,FALSE)</f>
        <v>甲虫精</v>
      </c>
      <c r="Z140">
        <f t="shared" si="7"/>
        <v>136</v>
      </c>
    </row>
    <row r="141" spans="1:26" x14ac:dyDescent="0.15">
      <c r="A141" s="4">
        <f t="shared" si="6"/>
        <v>3000137</v>
      </c>
      <c r="B141" s="4">
        <v>0</v>
      </c>
      <c r="C141" s="4">
        <v>0</v>
      </c>
      <c r="D141" s="4">
        <v>0</v>
      </c>
      <c r="E141" s="4">
        <v>0</v>
      </c>
      <c r="F141" s="4">
        <f>VLOOKUP(Z141,主线配置!H:N,6,FALSE)</f>
        <v>461895</v>
      </c>
      <c r="G141" s="4">
        <f>VLOOKUP(Z141,主线配置!H:N,4,FALSE)</f>
        <v>129330</v>
      </c>
      <c r="H141" s="4">
        <v>0</v>
      </c>
      <c r="I141" s="4">
        <f>VLOOKUP(Z141,主线配置!H:N,5,FALSE)</f>
        <v>307930</v>
      </c>
      <c r="J141" s="4">
        <f>VLOOKUP(Z141,主线配置!H:N,7,FALSE)</f>
        <v>0</v>
      </c>
      <c r="K141" s="4">
        <v>208</v>
      </c>
      <c r="L141" s="4">
        <v>0</v>
      </c>
      <c r="M141" s="4">
        <v>0</v>
      </c>
      <c r="N141" s="4">
        <v>203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f>VLOOKUP(Z141,主线配置!F:G,2,FALSE)</f>
        <v>3000137</v>
      </c>
      <c r="X141" s="4">
        <f>VLOOKUP(Z141,主线配置!H:J,3,FALSE)</f>
        <v>95</v>
      </c>
      <c r="Y141" t="str">
        <f>VLOOKUP(Z141,主线配置!H:I,2,FALSE)</f>
        <v>甲虫精</v>
      </c>
      <c r="Z141">
        <f t="shared" si="7"/>
        <v>137</v>
      </c>
    </row>
    <row r="142" spans="1:26" x14ac:dyDescent="0.15">
      <c r="A142" s="4">
        <f t="shared" si="6"/>
        <v>3000138</v>
      </c>
      <c r="B142" s="4">
        <v>0</v>
      </c>
      <c r="C142" s="4">
        <v>0</v>
      </c>
      <c r="D142" s="4">
        <v>0</v>
      </c>
      <c r="E142" s="4">
        <v>0</v>
      </c>
      <c r="F142" s="4">
        <f>VLOOKUP(Z142,主线配置!H:N,6,FALSE)</f>
        <v>558392</v>
      </c>
      <c r="G142" s="4">
        <f>VLOOKUP(Z142,主线配置!H:N,4,FALSE)</f>
        <v>137955</v>
      </c>
      <c r="H142" s="4">
        <v>0</v>
      </c>
      <c r="I142" s="4">
        <f>VLOOKUP(Z142,主线配置!H:N,5,FALSE)</f>
        <v>328466</v>
      </c>
      <c r="J142" s="4">
        <f>VLOOKUP(Z142,主线配置!H:N,7,FALSE)</f>
        <v>0</v>
      </c>
      <c r="K142" s="4">
        <v>209</v>
      </c>
      <c r="L142" s="4">
        <v>0</v>
      </c>
      <c r="M142" s="4">
        <v>0</v>
      </c>
      <c r="N142" s="4">
        <v>204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f>VLOOKUP(Z142,主线配置!F:G,2,FALSE)</f>
        <v>3000138</v>
      </c>
      <c r="X142" s="4">
        <f>VLOOKUP(Z142,主线配置!H:J,3,FALSE)</f>
        <v>96</v>
      </c>
      <c r="Y142" t="str">
        <f>VLOOKUP(Z142,主线配置!H:I,2,FALSE)</f>
        <v>甲虫精</v>
      </c>
      <c r="Z142">
        <f t="shared" si="7"/>
        <v>138</v>
      </c>
    </row>
    <row r="143" spans="1:26" x14ac:dyDescent="0.15">
      <c r="A143" s="4">
        <f t="shared" si="6"/>
        <v>3000139</v>
      </c>
      <c r="B143" s="4">
        <v>0</v>
      </c>
      <c r="C143" s="4">
        <v>0</v>
      </c>
      <c r="D143" s="4">
        <v>0</v>
      </c>
      <c r="E143" s="4">
        <v>0</v>
      </c>
      <c r="F143" s="4">
        <f>VLOOKUP(Z143,主线配置!H:N,6,FALSE)</f>
        <v>663103</v>
      </c>
      <c r="G143" s="4">
        <f>VLOOKUP(Z143,主线配置!H:N,4,FALSE)</f>
        <v>146580</v>
      </c>
      <c r="H143" s="4">
        <v>0</v>
      </c>
      <c r="I143" s="4">
        <f>VLOOKUP(Z143,主线配置!H:N,5,FALSE)</f>
        <v>349002</v>
      </c>
      <c r="J143" s="4">
        <f>VLOOKUP(Z143,主线配置!H:N,7,FALSE)</f>
        <v>0</v>
      </c>
      <c r="K143" s="4">
        <v>210</v>
      </c>
      <c r="L143" s="4">
        <v>0</v>
      </c>
      <c r="M143" s="4">
        <v>0</v>
      </c>
      <c r="N143" s="4">
        <v>205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f>VLOOKUP(Z143,主线配置!F:G,2,FALSE)</f>
        <v>3000139</v>
      </c>
      <c r="X143" s="4">
        <f>VLOOKUP(Z143,主线配置!H:J,3,FALSE)</f>
        <v>97</v>
      </c>
      <c r="Y143" t="str">
        <f>VLOOKUP(Z143,主线配置!H:I,2,FALSE)</f>
        <v>甲虫精</v>
      </c>
      <c r="Z143">
        <f t="shared" si="7"/>
        <v>139</v>
      </c>
    </row>
    <row r="144" spans="1:26" x14ac:dyDescent="0.15">
      <c r="A144" s="4">
        <f t="shared" si="6"/>
        <v>3000140</v>
      </c>
      <c r="B144" s="4">
        <v>0</v>
      </c>
      <c r="C144" s="4">
        <v>0</v>
      </c>
      <c r="D144" s="4">
        <v>0</v>
      </c>
      <c r="E144" s="4">
        <v>0</v>
      </c>
      <c r="F144" s="4">
        <f>VLOOKUP(Z144,主线配置!H:N,6,FALSE)</f>
        <v>776030</v>
      </c>
      <c r="G144" s="4">
        <f>VLOOKUP(Z144,主线配置!H:N,4,FALSE)</f>
        <v>155205</v>
      </c>
      <c r="H144" s="4">
        <v>0</v>
      </c>
      <c r="I144" s="4">
        <f>VLOOKUP(Z144,主线配置!H:N,5,FALSE)</f>
        <v>369538</v>
      </c>
      <c r="J144" s="4">
        <f>VLOOKUP(Z144,主线配置!H:N,7,FALSE)</f>
        <v>0</v>
      </c>
      <c r="K144" s="4">
        <v>211</v>
      </c>
      <c r="L144" s="4">
        <v>0</v>
      </c>
      <c r="M144" s="4">
        <v>0</v>
      </c>
      <c r="N144" s="4">
        <v>206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f>VLOOKUP(Z144,主线配置!F:G,2,FALSE)</f>
        <v>3000140</v>
      </c>
      <c r="X144" s="4">
        <f>VLOOKUP(Z144,主线配置!H:J,3,FALSE)</f>
        <v>98</v>
      </c>
      <c r="Y144" t="str">
        <f>VLOOKUP(Z144,主线配置!H:I,2,FALSE)</f>
        <v>甲虫精</v>
      </c>
      <c r="Z144">
        <f t="shared" si="7"/>
        <v>140</v>
      </c>
    </row>
    <row r="145" spans="1:26" x14ac:dyDescent="0.15">
      <c r="A145" s="4">
        <f t="shared" si="6"/>
        <v>3000141</v>
      </c>
      <c r="B145" s="4">
        <v>0</v>
      </c>
      <c r="C145" s="4">
        <v>0</v>
      </c>
      <c r="D145" s="4">
        <v>0</v>
      </c>
      <c r="E145" s="4">
        <v>0</v>
      </c>
      <c r="F145" s="4">
        <f>VLOOKUP(Z145,主线配置!H:N,6,FALSE)</f>
        <v>897170</v>
      </c>
      <c r="G145" s="4">
        <f>VLOOKUP(Z145,主线配置!H:N,4,FALSE)</f>
        <v>163831</v>
      </c>
      <c r="H145" s="4">
        <v>0</v>
      </c>
      <c r="I145" s="4">
        <f>VLOOKUP(Z145,主线配置!H:N,5,FALSE)</f>
        <v>390074</v>
      </c>
      <c r="J145" s="4">
        <f>VLOOKUP(Z145,主线配置!H:N,7,FALSE)</f>
        <v>0</v>
      </c>
      <c r="K145" s="4">
        <v>212</v>
      </c>
      <c r="L145" s="4">
        <v>0</v>
      </c>
      <c r="M145" s="4">
        <v>0</v>
      </c>
      <c r="N145" s="4">
        <v>207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f>VLOOKUP(Z145,主线配置!F:G,2,FALSE)</f>
        <v>3000141</v>
      </c>
      <c r="X145" s="4">
        <f>VLOOKUP(Z145,主线配置!H:J,3,FALSE)</f>
        <v>99</v>
      </c>
      <c r="Y145" t="str">
        <f>VLOOKUP(Z145,主线配置!H:I,2,FALSE)</f>
        <v>甲虫精</v>
      </c>
      <c r="Z145">
        <f t="shared" si="7"/>
        <v>141</v>
      </c>
    </row>
    <row r="146" spans="1:26" x14ac:dyDescent="0.15">
      <c r="A146" s="4">
        <f t="shared" si="6"/>
        <v>3000142</v>
      </c>
      <c r="B146" s="4">
        <v>0</v>
      </c>
      <c r="C146" s="4">
        <v>0</v>
      </c>
      <c r="D146" s="4">
        <v>0</v>
      </c>
      <c r="E146" s="4">
        <v>0</v>
      </c>
      <c r="F146" s="4">
        <f>VLOOKUP(Z146,主线配置!H:N,6,FALSE)</f>
        <v>1026525</v>
      </c>
      <c r="G146" s="4">
        <f>VLOOKUP(Z146,主线配置!H:N,4,FALSE)</f>
        <v>172456</v>
      </c>
      <c r="H146" s="4">
        <v>0</v>
      </c>
      <c r="I146" s="4">
        <f>VLOOKUP(Z146,主线配置!H:N,5,FALSE)</f>
        <v>410610</v>
      </c>
      <c r="J146" s="4">
        <f>VLOOKUP(Z146,主线配置!H:N,7,FALSE)</f>
        <v>0</v>
      </c>
      <c r="K146" s="4">
        <v>213</v>
      </c>
      <c r="L146" s="4">
        <v>0</v>
      </c>
      <c r="M146" s="4">
        <v>0</v>
      </c>
      <c r="N146" s="4">
        <v>208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f>VLOOKUP(Z146,主线配置!F:G,2,FALSE)</f>
        <v>3000142</v>
      </c>
      <c r="X146" s="4">
        <f>VLOOKUP(Z146,主线配置!H:J,3,FALSE)</f>
        <v>100</v>
      </c>
      <c r="Y146" t="str">
        <f>VLOOKUP(Z146,主线配置!H:I,2,FALSE)</f>
        <v>甲虫精</v>
      </c>
      <c r="Z146">
        <f t="shared" si="7"/>
        <v>142</v>
      </c>
    </row>
    <row r="147" spans="1:26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6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6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6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6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6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6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6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6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6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6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6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6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6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topLeftCell="A7" workbookViewId="0">
      <selection activeCell="V104" sqref="V104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</cols>
  <sheetData>
    <row r="1" spans="2:21" x14ac:dyDescent="0.15">
      <c r="E1" s="10">
        <v>0.8</v>
      </c>
    </row>
    <row r="2" spans="2:21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137</v>
      </c>
      <c r="U2" s="6" t="s">
        <v>138</v>
      </c>
    </row>
    <row r="3" spans="2:21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</row>
    <row r="4" spans="2:21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</row>
    <row r="5" spans="2:21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</row>
    <row r="6" spans="2:21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</row>
    <row r="7" spans="2:21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</row>
    <row r="8" spans="2:21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</row>
    <row r="9" spans="2:21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7</v>
      </c>
    </row>
    <row r="10" spans="2:21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8</v>
      </c>
    </row>
    <row r="11" spans="2:21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9</v>
      </c>
    </row>
    <row r="12" spans="2:21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10</v>
      </c>
    </row>
    <row r="13" spans="2:21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11</v>
      </c>
    </row>
    <row r="14" spans="2:21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12</v>
      </c>
    </row>
    <row r="15" spans="2:21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13</v>
      </c>
    </row>
    <row r="16" spans="2:21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14</v>
      </c>
    </row>
    <row r="17" spans="2:21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15</v>
      </c>
    </row>
    <row r="18" spans="2:21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16</v>
      </c>
    </row>
    <row r="19" spans="2:21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17</v>
      </c>
    </row>
    <row r="20" spans="2:21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18</v>
      </c>
    </row>
    <row r="21" spans="2:21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19</v>
      </c>
    </row>
    <row r="22" spans="2:21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20</v>
      </c>
    </row>
    <row r="23" spans="2:21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21</v>
      </c>
    </row>
    <row r="24" spans="2:21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22</v>
      </c>
    </row>
    <row r="25" spans="2:21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23</v>
      </c>
    </row>
    <row r="26" spans="2:21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24</v>
      </c>
    </row>
    <row r="27" spans="2:21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25</v>
      </c>
    </row>
    <row r="28" spans="2:21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26</v>
      </c>
    </row>
    <row r="29" spans="2:21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27</v>
      </c>
    </row>
    <row r="30" spans="2:21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28</v>
      </c>
    </row>
    <row r="31" spans="2:21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29</v>
      </c>
    </row>
    <row r="32" spans="2:21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30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31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32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33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34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35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36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37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38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39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40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41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42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43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44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45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46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47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48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49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50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51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52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53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54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55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56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57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58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59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60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61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62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63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64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65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66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67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68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69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70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71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72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73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74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75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76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77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78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79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80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81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82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83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84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85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86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87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88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89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90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91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92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93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94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95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96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  <c r="T99">
        <v>97</v>
      </c>
      <c r="U99" s="6">
        <v>97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  <c r="T100">
        <v>98</v>
      </c>
      <c r="U100" s="6">
        <v>98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  <c r="T101">
        <v>99</v>
      </c>
      <c r="U101" s="6">
        <v>99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  <c r="T102">
        <v>100</v>
      </c>
      <c r="U102" s="6">
        <v>100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  <c r="T103">
        <v>101</v>
      </c>
      <c r="U103" s="6">
        <v>101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  <c r="T104">
        <v>102</v>
      </c>
      <c r="U104" s="6">
        <v>102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2017-05-08T03:43:16Z</dcterms:modified>
</cp:coreProperties>
</file>