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 activeTab="3"/>
  </bookViews>
  <sheets>
    <sheet name="奖励" sheetId="1" r:id="rId1"/>
    <sheet name="奖励测试" sheetId="4" r:id="rId2"/>
    <sheet name="奖励辅助" sheetId="3" r:id="rId3"/>
    <sheet name="层奖励显示" sheetId="7" r:id="rId4"/>
    <sheet name="层奖励辅助" sheetId="6" r:id="rId5"/>
    <sheet name="映射表" sheetId="5" r:id="rId6"/>
    <sheet name="物品" sheetId="2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7" l="1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D9" i="7"/>
  <c r="B9" i="7"/>
  <c r="P11" i="6"/>
  <c r="P12" i="6"/>
  <c r="P13" i="6"/>
  <c r="P14" i="6"/>
  <c r="P15" i="6"/>
  <c r="P16" i="6"/>
  <c r="P17" i="6"/>
  <c r="P18" i="6"/>
  <c r="P19" i="6"/>
  <c r="P10" i="6"/>
  <c r="H19" i="6"/>
  <c r="I19" i="6"/>
  <c r="J19" i="6"/>
  <c r="K19" i="6"/>
  <c r="L19" i="6"/>
  <c r="M19" i="6"/>
  <c r="N19" i="6"/>
  <c r="O19" i="6"/>
  <c r="Q19" i="6"/>
  <c r="H11" i="6"/>
  <c r="L11" i="6"/>
  <c r="I11" i="6"/>
  <c r="M11" i="6"/>
  <c r="J11" i="6"/>
  <c r="N11" i="6"/>
  <c r="K11" i="6"/>
  <c r="O11" i="6"/>
  <c r="Q11" i="6"/>
  <c r="H12" i="6"/>
  <c r="L12" i="6"/>
  <c r="I12" i="6"/>
  <c r="M12" i="6"/>
  <c r="J12" i="6"/>
  <c r="N12" i="6"/>
  <c r="K12" i="6"/>
  <c r="O12" i="6"/>
  <c r="Q12" i="6"/>
  <c r="H13" i="6"/>
  <c r="L13" i="6"/>
  <c r="I13" i="6"/>
  <c r="M13" i="6"/>
  <c r="J13" i="6"/>
  <c r="N13" i="6"/>
  <c r="K13" i="6"/>
  <c r="O13" i="6"/>
  <c r="Q13" i="6"/>
  <c r="H14" i="6"/>
  <c r="L14" i="6"/>
  <c r="I14" i="6"/>
  <c r="M14" i="6"/>
  <c r="J14" i="6"/>
  <c r="N14" i="6"/>
  <c r="K14" i="6"/>
  <c r="O14" i="6"/>
  <c r="Q14" i="6"/>
  <c r="H15" i="6"/>
  <c r="L15" i="6"/>
  <c r="I15" i="6"/>
  <c r="M15" i="6"/>
  <c r="J15" i="6"/>
  <c r="N15" i="6"/>
  <c r="K15" i="6"/>
  <c r="O15" i="6"/>
  <c r="Q15" i="6"/>
  <c r="H16" i="6"/>
  <c r="L16" i="6"/>
  <c r="I16" i="6"/>
  <c r="M16" i="6"/>
  <c r="J16" i="6"/>
  <c r="N16" i="6"/>
  <c r="K16" i="6"/>
  <c r="O16" i="6"/>
  <c r="Q16" i="6"/>
  <c r="H17" i="6"/>
  <c r="L17" i="6"/>
  <c r="I17" i="6"/>
  <c r="M17" i="6"/>
  <c r="J17" i="6"/>
  <c r="N17" i="6"/>
  <c r="K17" i="6"/>
  <c r="O17" i="6"/>
  <c r="Q17" i="6"/>
  <c r="H18" i="6"/>
  <c r="L18" i="6"/>
  <c r="I18" i="6"/>
  <c r="M18" i="6"/>
  <c r="J18" i="6"/>
  <c r="N18" i="6"/>
  <c r="K18" i="6"/>
  <c r="O18" i="6"/>
  <c r="Q18" i="6"/>
  <c r="H10" i="6"/>
  <c r="L10" i="6"/>
  <c r="I10" i="6"/>
  <c r="M10" i="6"/>
  <c r="J10" i="6"/>
  <c r="N10" i="6"/>
  <c r="K10" i="6"/>
  <c r="O10" i="6"/>
  <c r="Q10" i="6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8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62" i="3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3" i="5"/>
  <c r="K4" i="5"/>
  <c r="K5" i="5"/>
  <c r="K6" i="5"/>
  <c r="K7" i="5"/>
  <c r="K8" i="5"/>
  <c r="K9" i="5"/>
  <c r="K10" i="5"/>
  <c r="K11" i="5"/>
  <c r="K12" i="5"/>
  <c r="K13" i="5"/>
  <c r="K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3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3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5" i="5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D453" i="3"/>
  <c r="C453" i="3"/>
  <c r="D454" i="3"/>
  <c r="C454" i="3"/>
  <c r="D455" i="3"/>
  <c r="C455" i="3"/>
  <c r="D456" i="3"/>
  <c r="C456" i="3"/>
  <c r="D457" i="3"/>
  <c r="C457" i="3"/>
  <c r="D458" i="3"/>
  <c r="C458" i="3"/>
  <c r="D459" i="3"/>
  <c r="C459" i="3"/>
  <c r="D460" i="3"/>
  <c r="C460" i="3"/>
  <c r="D461" i="3"/>
  <c r="C461" i="3"/>
  <c r="D462" i="3"/>
  <c r="C462" i="3"/>
  <c r="D463" i="3"/>
  <c r="C463" i="3"/>
  <c r="D464" i="3"/>
  <c r="C464" i="3"/>
  <c r="D465" i="3"/>
  <c r="C465" i="3"/>
  <c r="D466" i="3"/>
  <c r="C466" i="3"/>
  <c r="D467" i="3"/>
  <c r="C467" i="3"/>
  <c r="D468" i="3"/>
  <c r="C468" i="3"/>
  <c r="D469" i="3"/>
  <c r="C469" i="3"/>
  <c r="D470" i="3"/>
  <c r="C470" i="3"/>
  <c r="D471" i="3"/>
  <c r="C471" i="3"/>
  <c r="D472" i="3"/>
  <c r="C472" i="3"/>
  <c r="D473" i="3"/>
  <c r="C473" i="3"/>
  <c r="D474" i="3"/>
  <c r="C474" i="3"/>
  <c r="D475" i="3"/>
  <c r="C475" i="3"/>
  <c r="D476" i="3"/>
  <c r="C476" i="3"/>
  <c r="D477" i="3"/>
  <c r="C477" i="3"/>
  <c r="D478" i="3"/>
  <c r="C478" i="3"/>
  <c r="D479" i="3"/>
  <c r="C479" i="3"/>
  <c r="D480" i="3"/>
  <c r="C480" i="3"/>
  <c r="D481" i="3"/>
  <c r="C481" i="3"/>
  <c r="D482" i="3"/>
  <c r="C482" i="3"/>
  <c r="D483" i="3"/>
  <c r="C483" i="3"/>
  <c r="D484" i="3"/>
  <c r="C484" i="3"/>
  <c r="D485" i="3"/>
  <c r="C485" i="3"/>
  <c r="D486" i="3"/>
  <c r="C486" i="3"/>
  <c r="A452" i="3"/>
  <c r="B452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N452" i="3"/>
  <c r="H452" i="3"/>
  <c r="I452" i="3"/>
  <c r="J452" i="3"/>
  <c r="K452" i="3"/>
  <c r="L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A453" i="3"/>
  <c r="B453" i="3"/>
  <c r="M453" i="3"/>
  <c r="N453" i="3"/>
  <c r="H453" i="3"/>
  <c r="I453" i="3"/>
  <c r="J453" i="3"/>
  <c r="K453" i="3"/>
  <c r="L453" i="3"/>
  <c r="O453" i="3"/>
  <c r="A454" i="3"/>
  <c r="B454" i="3"/>
  <c r="M454" i="3"/>
  <c r="N454" i="3"/>
  <c r="H454" i="3"/>
  <c r="I454" i="3"/>
  <c r="J454" i="3"/>
  <c r="K454" i="3"/>
  <c r="L454" i="3"/>
  <c r="O454" i="3"/>
  <c r="A455" i="3"/>
  <c r="B455" i="3"/>
  <c r="M455" i="3"/>
  <c r="N455" i="3"/>
  <c r="H455" i="3"/>
  <c r="I455" i="3"/>
  <c r="J455" i="3"/>
  <c r="K455" i="3"/>
  <c r="L455" i="3"/>
  <c r="O455" i="3"/>
  <c r="A456" i="3"/>
  <c r="B456" i="3"/>
  <c r="M456" i="3"/>
  <c r="N456" i="3"/>
  <c r="H456" i="3"/>
  <c r="I456" i="3"/>
  <c r="J456" i="3"/>
  <c r="K456" i="3"/>
  <c r="L456" i="3"/>
  <c r="O456" i="3"/>
  <c r="A457" i="3"/>
  <c r="B457" i="3"/>
  <c r="M457" i="3"/>
  <c r="N457" i="3"/>
  <c r="O457" i="3"/>
  <c r="H457" i="3"/>
  <c r="I457" i="3"/>
  <c r="J457" i="3"/>
  <c r="K457" i="3"/>
  <c r="L457" i="3"/>
  <c r="A458" i="3"/>
  <c r="B458" i="3"/>
  <c r="M458" i="3"/>
  <c r="N458" i="3"/>
  <c r="O458" i="3"/>
  <c r="H458" i="3"/>
  <c r="I458" i="3"/>
  <c r="J458" i="3"/>
  <c r="K458" i="3"/>
  <c r="L458" i="3"/>
  <c r="A459" i="3"/>
  <c r="B459" i="3"/>
  <c r="M459" i="3"/>
  <c r="N459" i="3"/>
  <c r="O459" i="3"/>
  <c r="H459" i="3"/>
  <c r="I459" i="3"/>
  <c r="J459" i="3"/>
  <c r="K459" i="3"/>
  <c r="L459" i="3"/>
  <c r="A460" i="3"/>
  <c r="B460" i="3"/>
  <c r="M460" i="3"/>
  <c r="N460" i="3"/>
  <c r="O460" i="3"/>
  <c r="H460" i="3"/>
  <c r="I460" i="3"/>
  <c r="J460" i="3"/>
  <c r="K460" i="3"/>
  <c r="L460" i="3"/>
  <c r="A461" i="3"/>
  <c r="B461" i="3"/>
  <c r="M461" i="3"/>
  <c r="N461" i="3"/>
  <c r="O461" i="3"/>
  <c r="H461" i="3"/>
  <c r="I461" i="3"/>
  <c r="J461" i="3"/>
  <c r="K461" i="3"/>
  <c r="L461" i="3"/>
  <c r="A462" i="3"/>
  <c r="B462" i="3"/>
  <c r="M462" i="3"/>
  <c r="N462" i="3"/>
  <c r="H462" i="3"/>
  <c r="I462" i="3"/>
  <c r="J462" i="3"/>
  <c r="K462" i="3"/>
  <c r="L462" i="3"/>
  <c r="O462" i="3"/>
  <c r="A463" i="3"/>
  <c r="B463" i="3"/>
  <c r="M463" i="3"/>
  <c r="N463" i="3"/>
  <c r="H463" i="3"/>
  <c r="I463" i="3"/>
  <c r="J463" i="3"/>
  <c r="K463" i="3"/>
  <c r="L463" i="3"/>
  <c r="O463" i="3"/>
  <c r="A464" i="3"/>
  <c r="B464" i="3"/>
  <c r="M464" i="3"/>
  <c r="N464" i="3"/>
  <c r="H464" i="3"/>
  <c r="I464" i="3"/>
  <c r="J464" i="3"/>
  <c r="K464" i="3"/>
  <c r="L464" i="3"/>
  <c r="O464" i="3"/>
  <c r="A465" i="3"/>
  <c r="B465" i="3"/>
  <c r="M465" i="3"/>
  <c r="N465" i="3"/>
  <c r="H465" i="3"/>
  <c r="I465" i="3"/>
  <c r="J465" i="3"/>
  <c r="K465" i="3"/>
  <c r="L465" i="3"/>
  <c r="O465" i="3"/>
  <c r="A466" i="3"/>
  <c r="B466" i="3"/>
  <c r="M466" i="3"/>
  <c r="N466" i="3"/>
  <c r="H466" i="3"/>
  <c r="I466" i="3"/>
  <c r="J466" i="3"/>
  <c r="K466" i="3"/>
  <c r="L466" i="3"/>
  <c r="O466" i="3"/>
  <c r="A467" i="3"/>
  <c r="B467" i="3"/>
  <c r="M467" i="3"/>
  <c r="N467" i="3"/>
  <c r="H467" i="3"/>
  <c r="I467" i="3"/>
  <c r="J467" i="3"/>
  <c r="K467" i="3"/>
  <c r="L467" i="3"/>
  <c r="O467" i="3"/>
  <c r="A468" i="3"/>
  <c r="B468" i="3"/>
  <c r="M468" i="3"/>
  <c r="N468" i="3"/>
  <c r="H468" i="3"/>
  <c r="I468" i="3"/>
  <c r="J468" i="3"/>
  <c r="K468" i="3"/>
  <c r="L468" i="3"/>
  <c r="O468" i="3"/>
  <c r="A469" i="3"/>
  <c r="B469" i="3"/>
  <c r="M469" i="3"/>
  <c r="N469" i="3"/>
  <c r="H469" i="3"/>
  <c r="I469" i="3"/>
  <c r="J469" i="3"/>
  <c r="K469" i="3"/>
  <c r="L469" i="3"/>
  <c r="O469" i="3"/>
  <c r="A470" i="3"/>
  <c r="B470" i="3"/>
  <c r="M470" i="3"/>
  <c r="N470" i="3"/>
  <c r="H470" i="3"/>
  <c r="I470" i="3"/>
  <c r="J470" i="3"/>
  <c r="K470" i="3"/>
  <c r="L470" i="3"/>
  <c r="O470" i="3"/>
  <c r="A471" i="3"/>
  <c r="B471" i="3"/>
  <c r="M471" i="3"/>
  <c r="N471" i="3"/>
  <c r="H471" i="3"/>
  <c r="I471" i="3"/>
  <c r="J471" i="3"/>
  <c r="K471" i="3"/>
  <c r="L471" i="3"/>
  <c r="O471" i="3"/>
  <c r="A472" i="3"/>
  <c r="B472" i="3"/>
  <c r="M472" i="3"/>
  <c r="N472" i="3"/>
  <c r="H472" i="3"/>
  <c r="I472" i="3"/>
  <c r="J472" i="3"/>
  <c r="K472" i="3"/>
  <c r="L472" i="3"/>
  <c r="O472" i="3"/>
  <c r="A473" i="3"/>
  <c r="B473" i="3"/>
  <c r="M473" i="3"/>
  <c r="N473" i="3"/>
  <c r="H473" i="3"/>
  <c r="I473" i="3"/>
  <c r="J473" i="3"/>
  <c r="K473" i="3"/>
  <c r="L473" i="3"/>
  <c r="O473" i="3"/>
  <c r="A474" i="3"/>
  <c r="B474" i="3"/>
  <c r="M474" i="3"/>
  <c r="N474" i="3"/>
  <c r="H474" i="3"/>
  <c r="I474" i="3"/>
  <c r="J474" i="3"/>
  <c r="K474" i="3"/>
  <c r="L474" i="3"/>
  <c r="O474" i="3"/>
  <c r="A475" i="3"/>
  <c r="B475" i="3"/>
  <c r="M475" i="3"/>
  <c r="N475" i="3"/>
  <c r="H475" i="3"/>
  <c r="I475" i="3"/>
  <c r="J475" i="3"/>
  <c r="K475" i="3"/>
  <c r="L475" i="3"/>
  <c r="O475" i="3"/>
  <c r="A476" i="3"/>
  <c r="B476" i="3"/>
  <c r="M476" i="3"/>
  <c r="N476" i="3"/>
  <c r="H476" i="3"/>
  <c r="I476" i="3"/>
  <c r="J476" i="3"/>
  <c r="K476" i="3"/>
  <c r="L476" i="3"/>
  <c r="O476" i="3"/>
  <c r="A477" i="3"/>
  <c r="B477" i="3"/>
  <c r="M477" i="3"/>
  <c r="N477" i="3"/>
  <c r="H477" i="3"/>
  <c r="I477" i="3"/>
  <c r="J477" i="3"/>
  <c r="K477" i="3"/>
  <c r="L477" i="3"/>
  <c r="O477" i="3"/>
  <c r="A478" i="3"/>
  <c r="B478" i="3"/>
  <c r="M478" i="3"/>
  <c r="N478" i="3"/>
  <c r="H478" i="3"/>
  <c r="I478" i="3"/>
  <c r="J478" i="3"/>
  <c r="K478" i="3"/>
  <c r="L478" i="3"/>
  <c r="O478" i="3"/>
  <c r="A479" i="3"/>
  <c r="B479" i="3"/>
  <c r="M479" i="3"/>
  <c r="N479" i="3"/>
  <c r="H479" i="3"/>
  <c r="I479" i="3"/>
  <c r="J479" i="3"/>
  <c r="K479" i="3"/>
  <c r="L479" i="3"/>
  <c r="O479" i="3"/>
  <c r="A480" i="3"/>
  <c r="B480" i="3"/>
  <c r="M480" i="3"/>
  <c r="N480" i="3"/>
  <c r="H480" i="3"/>
  <c r="I480" i="3"/>
  <c r="J480" i="3"/>
  <c r="K480" i="3"/>
  <c r="L480" i="3"/>
  <c r="O480" i="3"/>
  <c r="A481" i="3"/>
  <c r="B481" i="3"/>
  <c r="M481" i="3"/>
  <c r="N481" i="3"/>
  <c r="H481" i="3"/>
  <c r="I481" i="3"/>
  <c r="J481" i="3"/>
  <c r="K481" i="3"/>
  <c r="L481" i="3"/>
  <c r="O481" i="3"/>
  <c r="A482" i="3"/>
  <c r="B482" i="3"/>
  <c r="M482" i="3"/>
  <c r="N482" i="3"/>
  <c r="O482" i="3"/>
  <c r="H482" i="3"/>
  <c r="I482" i="3"/>
  <c r="J482" i="3"/>
  <c r="K482" i="3"/>
  <c r="L482" i="3"/>
  <c r="A483" i="3"/>
  <c r="B483" i="3"/>
  <c r="M483" i="3"/>
  <c r="N483" i="3"/>
  <c r="O483" i="3"/>
  <c r="H483" i="3"/>
  <c r="I483" i="3"/>
  <c r="J483" i="3"/>
  <c r="K483" i="3"/>
  <c r="L483" i="3"/>
  <c r="A484" i="3"/>
  <c r="B484" i="3"/>
  <c r="M484" i="3"/>
  <c r="N484" i="3"/>
  <c r="O484" i="3"/>
  <c r="H484" i="3"/>
  <c r="I484" i="3"/>
  <c r="J484" i="3"/>
  <c r="K484" i="3"/>
  <c r="L484" i="3"/>
  <c r="A485" i="3"/>
  <c r="B485" i="3"/>
  <c r="M485" i="3"/>
  <c r="N485" i="3"/>
  <c r="O485" i="3"/>
  <c r="H485" i="3"/>
  <c r="I485" i="3"/>
  <c r="J485" i="3"/>
  <c r="K485" i="3"/>
  <c r="L485" i="3"/>
  <c r="A486" i="3"/>
  <c r="B486" i="3"/>
  <c r="M486" i="3"/>
  <c r="N486" i="3"/>
  <c r="O486" i="3"/>
  <c r="H486" i="3"/>
  <c r="I486" i="3"/>
  <c r="J486" i="3"/>
  <c r="K486" i="3"/>
  <c r="L486" i="3"/>
  <c r="A436" i="3"/>
  <c r="B436" i="3"/>
  <c r="H436" i="3"/>
  <c r="I436" i="3"/>
  <c r="J436" i="3"/>
  <c r="K436" i="3"/>
  <c r="L436" i="3"/>
  <c r="A437" i="3"/>
  <c r="B437" i="3"/>
  <c r="H437" i="3"/>
  <c r="I437" i="3"/>
  <c r="J437" i="3"/>
  <c r="K437" i="3"/>
  <c r="L437" i="3"/>
  <c r="A438" i="3"/>
  <c r="B438" i="3"/>
  <c r="H438" i="3"/>
  <c r="I438" i="3"/>
  <c r="J438" i="3"/>
  <c r="K438" i="3"/>
  <c r="L438" i="3"/>
  <c r="A439" i="3"/>
  <c r="B439" i="3"/>
  <c r="H439" i="3"/>
  <c r="I439" i="3"/>
  <c r="J439" i="3"/>
  <c r="K439" i="3"/>
  <c r="L439" i="3"/>
  <c r="A440" i="3"/>
  <c r="B440" i="3"/>
  <c r="H440" i="3"/>
  <c r="I440" i="3"/>
  <c r="J440" i="3"/>
  <c r="K440" i="3"/>
  <c r="L440" i="3"/>
  <c r="A441" i="3"/>
  <c r="B441" i="3"/>
  <c r="H441" i="3"/>
  <c r="I441" i="3"/>
  <c r="J441" i="3"/>
  <c r="K441" i="3"/>
  <c r="L441" i="3"/>
  <c r="A442" i="3"/>
  <c r="B442" i="3"/>
  <c r="H442" i="3"/>
  <c r="I442" i="3"/>
  <c r="J442" i="3"/>
  <c r="K442" i="3"/>
  <c r="L442" i="3"/>
  <c r="A443" i="3"/>
  <c r="B443" i="3"/>
  <c r="H443" i="3"/>
  <c r="I443" i="3"/>
  <c r="J443" i="3"/>
  <c r="K443" i="3"/>
  <c r="L443" i="3"/>
  <c r="A444" i="3"/>
  <c r="B444" i="3"/>
  <c r="H444" i="3"/>
  <c r="I444" i="3"/>
  <c r="J444" i="3"/>
  <c r="K444" i="3"/>
  <c r="L444" i="3"/>
  <c r="A445" i="3"/>
  <c r="B445" i="3"/>
  <c r="H445" i="3"/>
  <c r="I445" i="3"/>
  <c r="J445" i="3"/>
  <c r="K445" i="3"/>
  <c r="L445" i="3"/>
  <c r="A446" i="3"/>
  <c r="B446" i="3"/>
  <c r="H446" i="3"/>
  <c r="I446" i="3"/>
  <c r="J446" i="3"/>
  <c r="K446" i="3"/>
  <c r="L446" i="3"/>
  <c r="A447" i="3"/>
  <c r="B447" i="3"/>
  <c r="H447" i="3"/>
  <c r="I447" i="3"/>
  <c r="J447" i="3"/>
  <c r="K447" i="3"/>
  <c r="L447" i="3"/>
  <c r="A448" i="3"/>
  <c r="B448" i="3"/>
  <c r="H448" i="3"/>
  <c r="I448" i="3"/>
  <c r="J448" i="3"/>
  <c r="K448" i="3"/>
  <c r="L448" i="3"/>
  <c r="A449" i="3"/>
  <c r="B449" i="3"/>
  <c r="H449" i="3"/>
  <c r="I449" i="3"/>
  <c r="J449" i="3"/>
  <c r="K449" i="3"/>
  <c r="L449" i="3"/>
  <c r="A450" i="3"/>
  <c r="B450" i="3"/>
  <c r="H450" i="3"/>
  <c r="I450" i="3"/>
  <c r="J450" i="3"/>
  <c r="K450" i="3"/>
  <c r="L450" i="3"/>
  <c r="A451" i="3"/>
  <c r="B451" i="3"/>
  <c r="H451" i="3"/>
  <c r="I451" i="3"/>
  <c r="J451" i="3"/>
  <c r="K451" i="3"/>
  <c r="L451" i="3"/>
  <c r="A401" i="3"/>
  <c r="B401" i="3"/>
  <c r="H401" i="3"/>
  <c r="I401" i="3"/>
  <c r="J401" i="3"/>
  <c r="K401" i="3"/>
  <c r="L401" i="3"/>
  <c r="A402" i="3"/>
  <c r="B402" i="3"/>
  <c r="H402" i="3"/>
  <c r="I402" i="3"/>
  <c r="J402" i="3"/>
  <c r="K402" i="3"/>
  <c r="L402" i="3"/>
  <c r="A403" i="3"/>
  <c r="B403" i="3"/>
  <c r="H403" i="3"/>
  <c r="I403" i="3"/>
  <c r="J403" i="3"/>
  <c r="K403" i="3"/>
  <c r="L403" i="3"/>
  <c r="A404" i="3"/>
  <c r="B404" i="3"/>
  <c r="H404" i="3"/>
  <c r="I404" i="3"/>
  <c r="J404" i="3"/>
  <c r="K404" i="3"/>
  <c r="L404" i="3"/>
  <c r="A405" i="3"/>
  <c r="B405" i="3"/>
  <c r="H405" i="3"/>
  <c r="I405" i="3"/>
  <c r="J405" i="3"/>
  <c r="K405" i="3"/>
  <c r="L405" i="3"/>
  <c r="A406" i="3"/>
  <c r="B406" i="3"/>
  <c r="H406" i="3"/>
  <c r="I406" i="3"/>
  <c r="J406" i="3"/>
  <c r="K406" i="3"/>
  <c r="L406" i="3"/>
  <c r="A407" i="3"/>
  <c r="B407" i="3"/>
  <c r="H407" i="3"/>
  <c r="I407" i="3"/>
  <c r="J407" i="3"/>
  <c r="K407" i="3"/>
  <c r="L407" i="3"/>
  <c r="A408" i="3"/>
  <c r="B408" i="3"/>
  <c r="H408" i="3"/>
  <c r="I408" i="3"/>
  <c r="J408" i="3"/>
  <c r="K408" i="3"/>
  <c r="L408" i="3"/>
  <c r="A409" i="3"/>
  <c r="B409" i="3"/>
  <c r="H409" i="3"/>
  <c r="I409" i="3"/>
  <c r="J409" i="3"/>
  <c r="K409" i="3"/>
  <c r="L409" i="3"/>
  <c r="A410" i="3"/>
  <c r="B410" i="3"/>
  <c r="H410" i="3"/>
  <c r="I410" i="3"/>
  <c r="J410" i="3"/>
  <c r="K410" i="3"/>
  <c r="L410" i="3"/>
  <c r="A411" i="3"/>
  <c r="B411" i="3"/>
  <c r="H411" i="3"/>
  <c r="I411" i="3"/>
  <c r="J411" i="3"/>
  <c r="K411" i="3"/>
  <c r="L411" i="3"/>
  <c r="A412" i="3"/>
  <c r="B412" i="3"/>
  <c r="H412" i="3"/>
  <c r="I412" i="3"/>
  <c r="J412" i="3"/>
  <c r="K412" i="3"/>
  <c r="L412" i="3"/>
  <c r="A413" i="3"/>
  <c r="B413" i="3"/>
  <c r="H413" i="3"/>
  <c r="I413" i="3"/>
  <c r="J413" i="3"/>
  <c r="K413" i="3"/>
  <c r="L413" i="3"/>
  <c r="A414" i="3"/>
  <c r="B414" i="3"/>
  <c r="H414" i="3"/>
  <c r="I414" i="3"/>
  <c r="J414" i="3"/>
  <c r="K414" i="3"/>
  <c r="L414" i="3"/>
  <c r="A415" i="3"/>
  <c r="B415" i="3"/>
  <c r="H415" i="3"/>
  <c r="I415" i="3"/>
  <c r="J415" i="3"/>
  <c r="K415" i="3"/>
  <c r="L415" i="3"/>
  <c r="A416" i="3"/>
  <c r="B416" i="3"/>
  <c r="H416" i="3"/>
  <c r="I416" i="3"/>
  <c r="J416" i="3"/>
  <c r="K416" i="3"/>
  <c r="L416" i="3"/>
  <c r="A417" i="3"/>
  <c r="B417" i="3"/>
  <c r="H417" i="3"/>
  <c r="I417" i="3"/>
  <c r="J417" i="3"/>
  <c r="K417" i="3"/>
  <c r="L417" i="3"/>
  <c r="A418" i="3"/>
  <c r="B418" i="3"/>
  <c r="H418" i="3"/>
  <c r="I418" i="3"/>
  <c r="J418" i="3"/>
  <c r="K418" i="3"/>
  <c r="L418" i="3"/>
  <c r="A419" i="3"/>
  <c r="B419" i="3"/>
  <c r="H419" i="3"/>
  <c r="I419" i="3"/>
  <c r="J419" i="3"/>
  <c r="K419" i="3"/>
  <c r="L419" i="3"/>
  <c r="A420" i="3"/>
  <c r="B420" i="3"/>
  <c r="H420" i="3"/>
  <c r="I420" i="3"/>
  <c r="J420" i="3"/>
  <c r="K420" i="3"/>
  <c r="L420" i="3"/>
  <c r="A421" i="3"/>
  <c r="B421" i="3"/>
  <c r="H421" i="3"/>
  <c r="I421" i="3"/>
  <c r="J421" i="3"/>
  <c r="K421" i="3"/>
  <c r="L421" i="3"/>
  <c r="A422" i="3"/>
  <c r="B422" i="3"/>
  <c r="H422" i="3"/>
  <c r="I422" i="3"/>
  <c r="J422" i="3"/>
  <c r="K422" i="3"/>
  <c r="L422" i="3"/>
  <c r="A423" i="3"/>
  <c r="B423" i="3"/>
  <c r="H423" i="3"/>
  <c r="I423" i="3"/>
  <c r="J423" i="3"/>
  <c r="K423" i="3"/>
  <c r="L423" i="3"/>
  <c r="A424" i="3"/>
  <c r="B424" i="3"/>
  <c r="H424" i="3"/>
  <c r="I424" i="3"/>
  <c r="J424" i="3"/>
  <c r="K424" i="3"/>
  <c r="L424" i="3"/>
  <c r="A425" i="3"/>
  <c r="B425" i="3"/>
  <c r="H425" i="3"/>
  <c r="I425" i="3"/>
  <c r="J425" i="3"/>
  <c r="K425" i="3"/>
  <c r="L425" i="3"/>
  <c r="A426" i="3"/>
  <c r="B426" i="3"/>
  <c r="H426" i="3"/>
  <c r="I426" i="3"/>
  <c r="J426" i="3"/>
  <c r="K426" i="3"/>
  <c r="L426" i="3"/>
  <c r="A427" i="3"/>
  <c r="B427" i="3"/>
  <c r="H427" i="3"/>
  <c r="I427" i="3"/>
  <c r="J427" i="3"/>
  <c r="K427" i="3"/>
  <c r="L427" i="3"/>
  <c r="A428" i="3"/>
  <c r="B428" i="3"/>
  <c r="H428" i="3"/>
  <c r="I428" i="3"/>
  <c r="J428" i="3"/>
  <c r="K428" i="3"/>
  <c r="L428" i="3"/>
  <c r="A429" i="3"/>
  <c r="B429" i="3"/>
  <c r="H429" i="3"/>
  <c r="I429" i="3"/>
  <c r="J429" i="3"/>
  <c r="K429" i="3"/>
  <c r="L429" i="3"/>
  <c r="A430" i="3"/>
  <c r="B430" i="3"/>
  <c r="H430" i="3"/>
  <c r="I430" i="3"/>
  <c r="J430" i="3"/>
  <c r="K430" i="3"/>
  <c r="L430" i="3"/>
  <c r="A431" i="3"/>
  <c r="B431" i="3"/>
  <c r="H431" i="3"/>
  <c r="I431" i="3"/>
  <c r="J431" i="3"/>
  <c r="K431" i="3"/>
  <c r="L431" i="3"/>
  <c r="A432" i="3"/>
  <c r="B432" i="3"/>
  <c r="H432" i="3"/>
  <c r="I432" i="3"/>
  <c r="J432" i="3"/>
  <c r="K432" i="3"/>
  <c r="L432" i="3"/>
  <c r="A433" i="3"/>
  <c r="B433" i="3"/>
  <c r="H433" i="3"/>
  <c r="I433" i="3"/>
  <c r="J433" i="3"/>
  <c r="K433" i="3"/>
  <c r="L433" i="3"/>
  <c r="A434" i="3"/>
  <c r="B434" i="3"/>
  <c r="H434" i="3"/>
  <c r="I434" i="3"/>
  <c r="J434" i="3"/>
  <c r="K434" i="3"/>
  <c r="L434" i="3"/>
  <c r="A435" i="3"/>
  <c r="B435" i="3"/>
  <c r="H435" i="3"/>
  <c r="I435" i="3"/>
  <c r="J435" i="3"/>
  <c r="K435" i="3"/>
  <c r="L435" i="3"/>
  <c r="F58" i="3"/>
  <c r="F59" i="3"/>
  <c r="F60" i="3"/>
  <c r="F61" i="3"/>
  <c r="F57" i="3"/>
  <c r="Y2" i="3"/>
  <c r="X2" i="3"/>
  <c r="Y3" i="3"/>
  <c r="X3" i="3"/>
  <c r="Y4" i="3"/>
  <c r="X4" i="3"/>
  <c r="Y5" i="3"/>
  <c r="X5" i="3"/>
  <c r="Y6" i="3"/>
  <c r="X6" i="3"/>
  <c r="Y7" i="3"/>
  <c r="X7" i="3"/>
  <c r="Y8" i="3"/>
  <c r="X8" i="3"/>
  <c r="Y9" i="3"/>
  <c r="X9" i="3"/>
  <c r="Y10" i="3"/>
  <c r="X10" i="3"/>
  <c r="Y11" i="3"/>
  <c r="X11" i="3"/>
  <c r="Y12" i="3"/>
  <c r="X12" i="3"/>
  <c r="Y13" i="3"/>
  <c r="X13" i="3"/>
  <c r="Y14" i="3"/>
  <c r="X14" i="3"/>
  <c r="Y15" i="3"/>
  <c r="X15" i="3"/>
  <c r="Y16" i="3"/>
  <c r="X16" i="3"/>
  <c r="Y17" i="3"/>
  <c r="X17" i="3"/>
  <c r="Y18" i="3"/>
  <c r="X18" i="3"/>
  <c r="Y19" i="3"/>
  <c r="X19" i="3"/>
  <c r="Y20" i="3"/>
  <c r="X20" i="3"/>
  <c r="Y21" i="3"/>
  <c r="X21" i="3"/>
  <c r="Y22" i="3"/>
  <c r="X22" i="3"/>
  <c r="Y23" i="3"/>
  <c r="X23" i="3"/>
  <c r="Y24" i="3"/>
  <c r="X24" i="3"/>
  <c r="Y25" i="3"/>
  <c r="X25" i="3"/>
  <c r="Y26" i="3"/>
  <c r="X26" i="3"/>
  <c r="Y27" i="3"/>
  <c r="X27" i="3"/>
  <c r="Y28" i="3"/>
  <c r="X28" i="3"/>
  <c r="Y29" i="3"/>
  <c r="X29" i="3"/>
  <c r="Y30" i="3"/>
  <c r="X30" i="3"/>
  <c r="Y31" i="3"/>
  <c r="X31" i="3"/>
  <c r="Y32" i="3"/>
  <c r="X32" i="3"/>
  <c r="Y33" i="3"/>
  <c r="X33" i="3"/>
  <c r="Y34" i="3"/>
  <c r="X34" i="3"/>
  <c r="Y35" i="3"/>
  <c r="X35" i="3"/>
  <c r="Y36" i="3"/>
  <c r="X36" i="3"/>
  <c r="Y37" i="3"/>
  <c r="X37" i="3"/>
  <c r="Y38" i="3"/>
  <c r="X38" i="3"/>
  <c r="Y39" i="3"/>
  <c r="X39" i="3"/>
  <c r="Y40" i="3"/>
  <c r="X40" i="3"/>
  <c r="Y41" i="3"/>
  <c r="X41" i="3"/>
  <c r="Y42" i="3"/>
  <c r="X42" i="3"/>
  <c r="Y43" i="3"/>
  <c r="X43" i="3"/>
  <c r="Y44" i="3"/>
  <c r="X44" i="3"/>
  <c r="Y45" i="3"/>
  <c r="X45" i="3"/>
  <c r="Y46" i="3"/>
  <c r="X46" i="3"/>
  <c r="Y47" i="3"/>
  <c r="X47" i="3"/>
  <c r="Y48" i="3"/>
  <c r="X48" i="3"/>
  <c r="Y49" i="3"/>
  <c r="X49" i="3"/>
  <c r="Y50" i="3"/>
  <c r="X50" i="3"/>
  <c r="Y51" i="3"/>
  <c r="X51" i="3"/>
  <c r="Y52" i="3"/>
  <c r="X52" i="3"/>
  <c r="Y53" i="3"/>
  <c r="X53" i="3"/>
  <c r="Y54" i="3"/>
  <c r="X54" i="3"/>
  <c r="Y55" i="3"/>
  <c r="X55" i="3"/>
  <c r="Y56" i="3"/>
  <c r="X56" i="3"/>
  <c r="Y57" i="3"/>
  <c r="X57" i="3"/>
  <c r="Y58" i="3"/>
  <c r="X58" i="3"/>
  <c r="Y59" i="3"/>
  <c r="X59" i="3"/>
  <c r="Y60" i="3"/>
  <c r="X60" i="3"/>
  <c r="Y61" i="3"/>
  <c r="X61" i="3"/>
  <c r="Y62" i="3"/>
  <c r="X62" i="3"/>
  <c r="Y63" i="3"/>
  <c r="X63" i="3"/>
  <c r="Y64" i="3"/>
  <c r="X64" i="3"/>
  <c r="Y65" i="3"/>
  <c r="X65" i="3"/>
  <c r="Y66" i="3"/>
  <c r="X66" i="3"/>
  <c r="Y67" i="3"/>
  <c r="X67" i="3"/>
  <c r="Y68" i="3"/>
  <c r="X68" i="3"/>
  <c r="Y69" i="3"/>
  <c r="X69" i="3"/>
  <c r="Y70" i="3"/>
  <c r="X70" i="3"/>
  <c r="Y71" i="3"/>
  <c r="X71" i="3"/>
  <c r="Y72" i="3"/>
  <c r="X72" i="3"/>
  <c r="A351" i="3"/>
  <c r="B351" i="3"/>
  <c r="H351" i="3"/>
  <c r="I351" i="3"/>
  <c r="J351" i="3"/>
  <c r="K351" i="3"/>
  <c r="L351" i="3"/>
  <c r="A352" i="3"/>
  <c r="B352" i="3"/>
  <c r="H352" i="3"/>
  <c r="I352" i="3"/>
  <c r="J352" i="3"/>
  <c r="K352" i="3"/>
  <c r="L352" i="3"/>
  <c r="A353" i="3"/>
  <c r="B353" i="3"/>
  <c r="H353" i="3"/>
  <c r="I353" i="3"/>
  <c r="J353" i="3"/>
  <c r="K353" i="3"/>
  <c r="L353" i="3"/>
  <c r="A354" i="3"/>
  <c r="B354" i="3"/>
  <c r="H354" i="3"/>
  <c r="I354" i="3"/>
  <c r="J354" i="3"/>
  <c r="K354" i="3"/>
  <c r="L354" i="3"/>
  <c r="A355" i="3"/>
  <c r="B355" i="3"/>
  <c r="H355" i="3"/>
  <c r="I355" i="3"/>
  <c r="J355" i="3"/>
  <c r="K355" i="3"/>
  <c r="L355" i="3"/>
  <c r="A356" i="3"/>
  <c r="B356" i="3"/>
  <c r="H356" i="3"/>
  <c r="I356" i="3"/>
  <c r="J356" i="3"/>
  <c r="K356" i="3"/>
  <c r="L356" i="3"/>
  <c r="A357" i="3"/>
  <c r="B357" i="3"/>
  <c r="H357" i="3"/>
  <c r="I357" i="3"/>
  <c r="J357" i="3"/>
  <c r="K357" i="3"/>
  <c r="L357" i="3"/>
  <c r="A358" i="3"/>
  <c r="B358" i="3"/>
  <c r="H358" i="3"/>
  <c r="I358" i="3"/>
  <c r="J358" i="3"/>
  <c r="K358" i="3"/>
  <c r="L358" i="3"/>
  <c r="A359" i="3"/>
  <c r="B359" i="3"/>
  <c r="H359" i="3"/>
  <c r="I359" i="3"/>
  <c r="J359" i="3"/>
  <c r="K359" i="3"/>
  <c r="L359" i="3"/>
  <c r="A360" i="3"/>
  <c r="B360" i="3"/>
  <c r="H360" i="3"/>
  <c r="I360" i="3"/>
  <c r="J360" i="3"/>
  <c r="K360" i="3"/>
  <c r="L360" i="3"/>
  <c r="A361" i="3"/>
  <c r="B361" i="3"/>
  <c r="H361" i="3"/>
  <c r="I361" i="3"/>
  <c r="J361" i="3"/>
  <c r="K361" i="3"/>
  <c r="L361" i="3"/>
  <c r="A362" i="3"/>
  <c r="B362" i="3"/>
  <c r="H362" i="3"/>
  <c r="I362" i="3"/>
  <c r="J362" i="3"/>
  <c r="K362" i="3"/>
  <c r="L362" i="3"/>
  <c r="A363" i="3"/>
  <c r="B363" i="3"/>
  <c r="H363" i="3"/>
  <c r="I363" i="3"/>
  <c r="J363" i="3"/>
  <c r="K363" i="3"/>
  <c r="L363" i="3"/>
  <c r="A364" i="3"/>
  <c r="B364" i="3"/>
  <c r="H364" i="3"/>
  <c r="I364" i="3"/>
  <c r="J364" i="3"/>
  <c r="K364" i="3"/>
  <c r="L364" i="3"/>
  <c r="A365" i="3"/>
  <c r="B365" i="3"/>
  <c r="H365" i="3"/>
  <c r="I365" i="3"/>
  <c r="J365" i="3"/>
  <c r="K365" i="3"/>
  <c r="L365" i="3"/>
  <c r="A366" i="3"/>
  <c r="B366" i="3"/>
  <c r="H366" i="3"/>
  <c r="I366" i="3"/>
  <c r="J366" i="3"/>
  <c r="K366" i="3"/>
  <c r="L366" i="3"/>
  <c r="A367" i="3"/>
  <c r="B367" i="3"/>
  <c r="H367" i="3"/>
  <c r="I367" i="3"/>
  <c r="J367" i="3"/>
  <c r="K367" i="3"/>
  <c r="L367" i="3"/>
  <c r="A368" i="3"/>
  <c r="B368" i="3"/>
  <c r="H368" i="3"/>
  <c r="I368" i="3"/>
  <c r="J368" i="3"/>
  <c r="K368" i="3"/>
  <c r="L368" i="3"/>
  <c r="A369" i="3"/>
  <c r="B369" i="3"/>
  <c r="H369" i="3"/>
  <c r="I369" i="3"/>
  <c r="J369" i="3"/>
  <c r="K369" i="3"/>
  <c r="L369" i="3"/>
  <c r="A370" i="3"/>
  <c r="B370" i="3"/>
  <c r="H370" i="3"/>
  <c r="I370" i="3"/>
  <c r="J370" i="3"/>
  <c r="K370" i="3"/>
  <c r="L370" i="3"/>
  <c r="A371" i="3"/>
  <c r="B371" i="3"/>
  <c r="H371" i="3"/>
  <c r="I371" i="3"/>
  <c r="J371" i="3"/>
  <c r="K371" i="3"/>
  <c r="L371" i="3"/>
  <c r="A372" i="3"/>
  <c r="B372" i="3"/>
  <c r="H372" i="3"/>
  <c r="I372" i="3"/>
  <c r="J372" i="3"/>
  <c r="K372" i="3"/>
  <c r="L372" i="3"/>
  <c r="A373" i="3"/>
  <c r="B373" i="3"/>
  <c r="H373" i="3"/>
  <c r="I373" i="3"/>
  <c r="J373" i="3"/>
  <c r="K373" i="3"/>
  <c r="L373" i="3"/>
  <c r="A374" i="3"/>
  <c r="B374" i="3"/>
  <c r="H374" i="3"/>
  <c r="I374" i="3"/>
  <c r="J374" i="3"/>
  <c r="K374" i="3"/>
  <c r="L374" i="3"/>
  <c r="A375" i="3"/>
  <c r="B375" i="3"/>
  <c r="H375" i="3"/>
  <c r="I375" i="3"/>
  <c r="J375" i="3"/>
  <c r="K375" i="3"/>
  <c r="L375" i="3"/>
  <c r="A376" i="3"/>
  <c r="B376" i="3"/>
  <c r="H376" i="3"/>
  <c r="I376" i="3"/>
  <c r="J376" i="3"/>
  <c r="K376" i="3"/>
  <c r="L376" i="3"/>
  <c r="A377" i="3"/>
  <c r="B377" i="3"/>
  <c r="H377" i="3"/>
  <c r="I377" i="3"/>
  <c r="J377" i="3"/>
  <c r="K377" i="3"/>
  <c r="L377" i="3"/>
  <c r="A378" i="3"/>
  <c r="B378" i="3"/>
  <c r="H378" i="3"/>
  <c r="I378" i="3"/>
  <c r="J378" i="3"/>
  <c r="K378" i="3"/>
  <c r="L378" i="3"/>
  <c r="A379" i="3"/>
  <c r="B379" i="3"/>
  <c r="H379" i="3"/>
  <c r="I379" i="3"/>
  <c r="J379" i="3"/>
  <c r="K379" i="3"/>
  <c r="L379" i="3"/>
  <c r="A380" i="3"/>
  <c r="B380" i="3"/>
  <c r="H380" i="3"/>
  <c r="I380" i="3"/>
  <c r="J380" i="3"/>
  <c r="K380" i="3"/>
  <c r="L380" i="3"/>
  <c r="A381" i="3"/>
  <c r="B381" i="3"/>
  <c r="H381" i="3"/>
  <c r="I381" i="3"/>
  <c r="J381" i="3"/>
  <c r="K381" i="3"/>
  <c r="L381" i="3"/>
  <c r="A382" i="3"/>
  <c r="B382" i="3"/>
  <c r="H382" i="3"/>
  <c r="I382" i="3"/>
  <c r="J382" i="3"/>
  <c r="K382" i="3"/>
  <c r="L382" i="3"/>
  <c r="A383" i="3"/>
  <c r="B383" i="3"/>
  <c r="H383" i="3"/>
  <c r="I383" i="3"/>
  <c r="J383" i="3"/>
  <c r="K383" i="3"/>
  <c r="L383" i="3"/>
  <c r="A384" i="3"/>
  <c r="B384" i="3"/>
  <c r="H384" i="3"/>
  <c r="I384" i="3"/>
  <c r="J384" i="3"/>
  <c r="K384" i="3"/>
  <c r="L384" i="3"/>
  <c r="A385" i="3"/>
  <c r="B385" i="3"/>
  <c r="H385" i="3"/>
  <c r="I385" i="3"/>
  <c r="J385" i="3"/>
  <c r="K385" i="3"/>
  <c r="L385" i="3"/>
  <c r="A386" i="3"/>
  <c r="B386" i="3"/>
  <c r="H386" i="3"/>
  <c r="I386" i="3"/>
  <c r="J386" i="3"/>
  <c r="K386" i="3"/>
  <c r="L386" i="3"/>
  <c r="A387" i="3"/>
  <c r="B387" i="3"/>
  <c r="H387" i="3"/>
  <c r="I387" i="3"/>
  <c r="J387" i="3"/>
  <c r="K387" i="3"/>
  <c r="L387" i="3"/>
  <c r="A388" i="3"/>
  <c r="B388" i="3"/>
  <c r="H388" i="3"/>
  <c r="I388" i="3"/>
  <c r="J388" i="3"/>
  <c r="K388" i="3"/>
  <c r="L388" i="3"/>
  <c r="A389" i="3"/>
  <c r="B389" i="3"/>
  <c r="H389" i="3"/>
  <c r="I389" i="3"/>
  <c r="J389" i="3"/>
  <c r="K389" i="3"/>
  <c r="L389" i="3"/>
  <c r="A390" i="3"/>
  <c r="B390" i="3"/>
  <c r="H390" i="3"/>
  <c r="I390" i="3"/>
  <c r="J390" i="3"/>
  <c r="K390" i="3"/>
  <c r="L390" i="3"/>
  <c r="A391" i="3"/>
  <c r="B391" i="3"/>
  <c r="H391" i="3"/>
  <c r="I391" i="3"/>
  <c r="J391" i="3"/>
  <c r="K391" i="3"/>
  <c r="L391" i="3"/>
  <c r="A392" i="3"/>
  <c r="B392" i="3"/>
  <c r="H392" i="3"/>
  <c r="I392" i="3"/>
  <c r="J392" i="3"/>
  <c r="K392" i="3"/>
  <c r="L392" i="3"/>
  <c r="A393" i="3"/>
  <c r="B393" i="3"/>
  <c r="H393" i="3"/>
  <c r="I393" i="3"/>
  <c r="J393" i="3"/>
  <c r="K393" i="3"/>
  <c r="L393" i="3"/>
  <c r="A394" i="3"/>
  <c r="B394" i="3"/>
  <c r="H394" i="3"/>
  <c r="I394" i="3"/>
  <c r="J394" i="3"/>
  <c r="K394" i="3"/>
  <c r="L394" i="3"/>
  <c r="A395" i="3"/>
  <c r="B395" i="3"/>
  <c r="H395" i="3"/>
  <c r="I395" i="3"/>
  <c r="J395" i="3"/>
  <c r="K395" i="3"/>
  <c r="L395" i="3"/>
  <c r="A396" i="3"/>
  <c r="B396" i="3"/>
  <c r="H396" i="3"/>
  <c r="I396" i="3"/>
  <c r="J396" i="3"/>
  <c r="K396" i="3"/>
  <c r="L396" i="3"/>
  <c r="A397" i="3"/>
  <c r="B397" i="3"/>
  <c r="H397" i="3"/>
  <c r="I397" i="3"/>
  <c r="J397" i="3"/>
  <c r="K397" i="3"/>
  <c r="L397" i="3"/>
  <c r="A398" i="3"/>
  <c r="B398" i="3"/>
  <c r="H398" i="3"/>
  <c r="I398" i="3"/>
  <c r="J398" i="3"/>
  <c r="K398" i="3"/>
  <c r="L398" i="3"/>
  <c r="A399" i="3"/>
  <c r="B399" i="3"/>
  <c r="H399" i="3"/>
  <c r="I399" i="3"/>
  <c r="J399" i="3"/>
  <c r="K399" i="3"/>
  <c r="L399" i="3"/>
  <c r="A400" i="3"/>
  <c r="B400" i="3"/>
  <c r="H400" i="3"/>
  <c r="I400" i="3"/>
  <c r="J400" i="3"/>
  <c r="K400" i="3"/>
  <c r="L400" i="3"/>
  <c r="A24" i="3"/>
  <c r="B24" i="3"/>
  <c r="H24" i="3"/>
  <c r="I24" i="3"/>
  <c r="J24" i="3"/>
  <c r="K24" i="3"/>
  <c r="L24" i="3"/>
  <c r="A25" i="3"/>
  <c r="B25" i="3"/>
  <c r="H25" i="3"/>
  <c r="I25" i="3"/>
  <c r="J25" i="3"/>
  <c r="K25" i="3"/>
  <c r="L25" i="3"/>
  <c r="A26" i="3"/>
  <c r="B26" i="3"/>
  <c r="H26" i="3"/>
  <c r="I26" i="3"/>
  <c r="J26" i="3"/>
  <c r="K26" i="3"/>
  <c r="L26" i="3"/>
  <c r="A27" i="3"/>
  <c r="B27" i="3"/>
  <c r="H27" i="3"/>
  <c r="I27" i="3"/>
  <c r="J27" i="3"/>
  <c r="K27" i="3"/>
  <c r="L27" i="3"/>
  <c r="A28" i="3"/>
  <c r="B28" i="3"/>
  <c r="H28" i="3"/>
  <c r="I28" i="3"/>
  <c r="J28" i="3"/>
  <c r="K28" i="3"/>
  <c r="L28" i="3"/>
  <c r="A29" i="3"/>
  <c r="B29" i="3"/>
  <c r="H29" i="3"/>
  <c r="I29" i="3"/>
  <c r="J29" i="3"/>
  <c r="K29" i="3"/>
  <c r="L29" i="3"/>
  <c r="A30" i="3"/>
  <c r="B30" i="3"/>
  <c r="H30" i="3"/>
  <c r="I30" i="3"/>
  <c r="J30" i="3"/>
  <c r="K30" i="3"/>
  <c r="L30" i="3"/>
  <c r="A31" i="3"/>
  <c r="B31" i="3"/>
  <c r="H31" i="3"/>
  <c r="I31" i="3"/>
  <c r="J31" i="3"/>
  <c r="K31" i="3"/>
  <c r="L31" i="3"/>
  <c r="A32" i="3"/>
  <c r="B32" i="3"/>
  <c r="H32" i="3"/>
  <c r="I32" i="3"/>
  <c r="J32" i="3"/>
  <c r="K32" i="3"/>
  <c r="L32" i="3"/>
  <c r="A33" i="3"/>
  <c r="B33" i="3"/>
  <c r="H33" i="3"/>
  <c r="I33" i="3"/>
  <c r="J33" i="3"/>
  <c r="K33" i="3"/>
  <c r="L33" i="3"/>
  <c r="A34" i="3"/>
  <c r="B34" i="3"/>
  <c r="H34" i="3"/>
  <c r="I34" i="3"/>
  <c r="J34" i="3"/>
  <c r="K34" i="3"/>
  <c r="L34" i="3"/>
  <c r="A35" i="3"/>
  <c r="B35" i="3"/>
  <c r="H35" i="3"/>
  <c r="I35" i="3"/>
  <c r="J35" i="3"/>
  <c r="K35" i="3"/>
  <c r="L35" i="3"/>
  <c r="A36" i="3"/>
  <c r="B36" i="3"/>
  <c r="H36" i="3"/>
  <c r="I36" i="3"/>
  <c r="J36" i="3"/>
  <c r="K36" i="3"/>
  <c r="L36" i="3"/>
  <c r="A37" i="3"/>
  <c r="B37" i="3"/>
  <c r="H37" i="3"/>
  <c r="I37" i="3"/>
  <c r="J37" i="3"/>
  <c r="K37" i="3"/>
  <c r="L37" i="3"/>
  <c r="A38" i="3"/>
  <c r="B38" i="3"/>
  <c r="H38" i="3"/>
  <c r="I38" i="3"/>
  <c r="J38" i="3"/>
  <c r="K38" i="3"/>
  <c r="L38" i="3"/>
  <c r="A39" i="3"/>
  <c r="B39" i="3"/>
  <c r="H39" i="3"/>
  <c r="I39" i="3"/>
  <c r="J39" i="3"/>
  <c r="K39" i="3"/>
  <c r="L39" i="3"/>
  <c r="A40" i="3"/>
  <c r="B40" i="3"/>
  <c r="H40" i="3"/>
  <c r="I40" i="3"/>
  <c r="J40" i="3"/>
  <c r="K40" i="3"/>
  <c r="L40" i="3"/>
  <c r="A41" i="3"/>
  <c r="B41" i="3"/>
  <c r="H41" i="3"/>
  <c r="I41" i="3"/>
  <c r="J41" i="3"/>
  <c r="K41" i="3"/>
  <c r="L41" i="3"/>
  <c r="A42" i="3"/>
  <c r="B42" i="3"/>
  <c r="H42" i="3"/>
  <c r="I42" i="3"/>
  <c r="J42" i="3"/>
  <c r="K42" i="3"/>
  <c r="L42" i="3"/>
  <c r="A43" i="3"/>
  <c r="B43" i="3"/>
  <c r="H43" i="3"/>
  <c r="I43" i="3"/>
  <c r="J43" i="3"/>
  <c r="K43" i="3"/>
  <c r="L43" i="3"/>
  <c r="A44" i="3"/>
  <c r="B44" i="3"/>
  <c r="H44" i="3"/>
  <c r="I44" i="3"/>
  <c r="J44" i="3"/>
  <c r="K44" i="3"/>
  <c r="L44" i="3"/>
  <c r="A45" i="3"/>
  <c r="B45" i="3"/>
  <c r="H45" i="3"/>
  <c r="I45" i="3"/>
  <c r="J45" i="3"/>
  <c r="K45" i="3"/>
  <c r="L45" i="3"/>
  <c r="A46" i="3"/>
  <c r="B46" i="3"/>
  <c r="H46" i="3"/>
  <c r="I46" i="3"/>
  <c r="J46" i="3"/>
  <c r="K46" i="3"/>
  <c r="L46" i="3"/>
  <c r="A47" i="3"/>
  <c r="B47" i="3"/>
  <c r="H47" i="3"/>
  <c r="I47" i="3"/>
  <c r="J47" i="3"/>
  <c r="K47" i="3"/>
  <c r="L47" i="3"/>
  <c r="A48" i="3"/>
  <c r="B48" i="3"/>
  <c r="H48" i="3"/>
  <c r="I48" i="3"/>
  <c r="J48" i="3"/>
  <c r="K48" i="3"/>
  <c r="L48" i="3"/>
  <c r="A49" i="3"/>
  <c r="B49" i="3"/>
  <c r="H49" i="3"/>
  <c r="I49" i="3"/>
  <c r="J49" i="3"/>
  <c r="K49" i="3"/>
  <c r="L49" i="3"/>
  <c r="A50" i="3"/>
  <c r="B50" i="3"/>
  <c r="H50" i="3"/>
  <c r="I50" i="3"/>
  <c r="J50" i="3"/>
  <c r="K50" i="3"/>
  <c r="L50" i="3"/>
  <c r="A51" i="3"/>
  <c r="B51" i="3"/>
  <c r="H51" i="3"/>
  <c r="I51" i="3"/>
  <c r="J51" i="3"/>
  <c r="K51" i="3"/>
  <c r="L51" i="3"/>
  <c r="A52" i="3"/>
  <c r="B52" i="3"/>
  <c r="H52" i="3"/>
  <c r="I52" i="3"/>
  <c r="J52" i="3"/>
  <c r="K52" i="3"/>
  <c r="L52" i="3"/>
  <c r="A53" i="3"/>
  <c r="B53" i="3"/>
  <c r="H53" i="3"/>
  <c r="I53" i="3"/>
  <c r="J53" i="3"/>
  <c r="K53" i="3"/>
  <c r="L53" i="3"/>
  <c r="A54" i="3"/>
  <c r="B54" i="3"/>
  <c r="H54" i="3"/>
  <c r="I54" i="3"/>
  <c r="J54" i="3"/>
  <c r="K54" i="3"/>
  <c r="L54" i="3"/>
  <c r="A55" i="3"/>
  <c r="B55" i="3"/>
  <c r="H55" i="3"/>
  <c r="I55" i="3"/>
  <c r="J55" i="3"/>
  <c r="K55" i="3"/>
  <c r="L55" i="3"/>
  <c r="A56" i="3"/>
  <c r="B56" i="3"/>
  <c r="H56" i="3"/>
  <c r="I56" i="3"/>
  <c r="J56" i="3"/>
  <c r="K56" i="3"/>
  <c r="L56" i="3"/>
  <c r="A57" i="3"/>
  <c r="B57" i="3"/>
  <c r="H57" i="3"/>
  <c r="I57" i="3"/>
  <c r="J57" i="3"/>
  <c r="K57" i="3"/>
  <c r="L57" i="3"/>
  <c r="A58" i="3"/>
  <c r="B58" i="3"/>
  <c r="H58" i="3"/>
  <c r="I58" i="3"/>
  <c r="J58" i="3"/>
  <c r="K58" i="3"/>
  <c r="L58" i="3"/>
  <c r="A59" i="3"/>
  <c r="B59" i="3"/>
  <c r="H59" i="3"/>
  <c r="I59" i="3"/>
  <c r="J59" i="3"/>
  <c r="K59" i="3"/>
  <c r="L59" i="3"/>
  <c r="A60" i="3"/>
  <c r="B60" i="3"/>
  <c r="H60" i="3"/>
  <c r="I60" i="3"/>
  <c r="J60" i="3"/>
  <c r="K60" i="3"/>
  <c r="L60" i="3"/>
  <c r="A61" i="3"/>
  <c r="B61" i="3"/>
  <c r="H61" i="3"/>
  <c r="I61" i="3"/>
  <c r="J61" i="3"/>
  <c r="K61" i="3"/>
  <c r="L61" i="3"/>
  <c r="A62" i="3"/>
  <c r="B62" i="3"/>
  <c r="H62" i="3"/>
  <c r="I62" i="3"/>
  <c r="J62" i="3"/>
  <c r="K62" i="3"/>
  <c r="L62" i="3"/>
  <c r="A63" i="3"/>
  <c r="B63" i="3"/>
  <c r="H63" i="3"/>
  <c r="I63" i="3"/>
  <c r="J63" i="3"/>
  <c r="K63" i="3"/>
  <c r="L63" i="3"/>
  <c r="A64" i="3"/>
  <c r="B64" i="3"/>
  <c r="H64" i="3"/>
  <c r="I64" i="3"/>
  <c r="J64" i="3"/>
  <c r="K64" i="3"/>
  <c r="L64" i="3"/>
  <c r="A65" i="3"/>
  <c r="B65" i="3"/>
  <c r="H65" i="3"/>
  <c r="I65" i="3"/>
  <c r="J65" i="3"/>
  <c r="K65" i="3"/>
  <c r="L65" i="3"/>
  <c r="A66" i="3"/>
  <c r="B66" i="3"/>
  <c r="H66" i="3"/>
  <c r="I66" i="3"/>
  <c r="J66" i="3"/>
  <c r="K66" i="3"/>
  <c r="L66" i="3"/>
  <c r="A67" i="3"/>
  <c r="B67" i="3"/>
  <c r="H67" i="3"/>
  <c r="I67" i="3"/>
  <c r="J67" i="3"/>
  <c r="K67" i="3"/>
  <c r="L67" i="3"/>
  <c r="A68" i="3"/>
  <c r="B68" i="3"/>
  <c r="H68" i="3"/>
  <c r="I68" i="3"/>
  <c r="J68" i="3"/>
  <c r="K68" i="3"/>
  <c r="L68" i="3"/>
  <c r="A69" i="3"/>
  <c r="B69" i="3"/>
  <c r="H69" i="3"/>
  <c r="I69" i="3"/>
  <c r="J69" i="3"/>
  <c r="K69" i="3"/>
  <c r="L69" i="3"/>
  <c r="A70" i="3"/>
  <c r="B70" i="3"/>
  <c r="H70" i="3"/>
  <c r="I70" i="3"/>
  <c r="J70" i="3"/>
  <c r="K70" i="3"/>
  <c r="L70" i="3"/>
  <c r="A71" i="3"/>
  <c r="B71" i="3"/>
  <c r="H71" i="3"/>
  <c r="I71" i="3"/>
  <c r="J71" i="3"/>
  <c r="K71" i="3"/>
  <c r="L71" i="3"/>
  <c r="A72" i="3"/>
  <c r="B72" i="3"/>
  <c r="H72" i="3"/>
  <c r="I72" i="3"/>
  <c r="J72" i="3"/>
  <c r="K72" i="3"/>
  <c r="L72" i="3"/>
  <c r="A73" i="3"/>
  <c r="B73" i="3"/>
  <c r="H73" i="3"/>
  <c r="I73" i="3"/>
  <c r="J73" i="3"/>
  <c r="K73" i="3"/>
  <c r="L73" i="3"/>
  <c r="A74" i="3"/>
  <c r="B74" i="3"/>
  <c r="H74" i="3"/>
  <c r="I74" i="3"/>
  <c r="J74" i="3"/>
  <c r="K74" i="3"/>
  <c r="L74" i="3"/>
  <c r="A75" i="3"/>
  <c r="B75" i="3"/>
  <c r="H75" i="3"/>
  <c r="I75" i="3"/>
  <c r="J75" i="3"/>
  <c r="K75" i="3"/>
  <c r="L75" i="3"/>
  <c r="A76" i="3"/>
  <c r="B76" i="3"/>
  <c r="H76" i="3"/>
  <c r="I76" i="3"/>
  <c r="J76" i="3"/>
  <c r="K76" i="3"/>
  <c r="L76" i="3"/>
  <c r="A77" i="3"/>
  <c r="B77" i="3"/>
  <c r="H77" i="3"/>
  <c r="I77" i="3"/>
  <c r="J77" i="3"/>
  <c r="K77" i="3"/>
  <c r="L77" i="3"/>
  <c r="A78" i="3"/>
  <c r="B78" i="3"/>
  <c r="H78" i="3"/>
  <c r="I78" i="3"/>
  <c r="J78" i="3"/>
  <c r="K78" i="3"/>
  <c r="L78" i="3"/>
  <c r="A79" i="3"/>
  <c r="B79" i="3"/>
  <c r="H79" i="3"/>
  <c r="I79" i="3"/>
  <c r="J79" i="3"/>
  <c r="K79" i="3"/>
  <c r="L79" i="3"/>
  <c r="A80" i="3"/>
  <c r="B80" i="3"/>
  <c r="H80" i="3"/>
  <c r="I80" i="3"/>
  <c r="J80" i="3"/>
  <c r="K80" i="3"/>
  <c r="L80" i="3"/>
  <c r="A81" i="3"/>
  <c r="B81" i="3"/>
  <c r="H81" i="3"/>
  <c r="I81" i="3"/>
  <c r="J81" i="3"/>
  <c r="K81" i="3"/>
  <c r="L81" i="3"/>
  <c r="A82" i="3"/>
  <c r="B82" i="3"/>
  <c r="H82" i="3"/>
  <c r="I82" i="3"/>
  <c r="J82" i="3"/>
  <c r="K82" i="3"/>
  <c r="L82" i="3"/>
  <c r="A83" i="3"/>
  <c r="B83" i="3"/>
  <c r="H83" i="3"/>
  <c r="I83" i="3"/>
  <c r="J83" i="3"/>
  <c r="K83" i="3"/>
  <c r="L83" i="3"/>
  <c r="A84" i="3"/>
  <c r="B84" i="3"/>
  <c r="H84" i="3"/>
  <c r="I84" i="3"/>
  <c r="J84" i="3"/>
  <c r="K84" i="3"/>
  <c r="L84" i="3"/>
  <c r="A85" i="3"/>
  <c r="B85" i="3"/>
  <c r="H85" i="3"/>
  <c r="I85" i="3"/>
  <c r="J85" i="3"/>
  <c r="K85" i="3"/>
  <c r="L85" i="3"/>
  <c r="A86" i="3"/>
  <c r="B86" i="3"/>
  <c r="H86" i="3"/>
  <c r="I86" i="3"/>
  <c r="J86" i="3"/>
  <c r="K86" i="3"/>
  <c r="L86" i="3"/>
  <c r="A87" i="3"/>
  <c r="B87" i="3"/>
  <c r="H87" i="3"/>
  <c r="I87" i="3"/>
  <c r="J87" i="3"/>
  <c r="K87" i="3"/>
  <c r="L87" i="3"/>
  <c r="A88" i="3"/>
  <c r="B88" i="3"/>
  <c r="H88" i="3"/>
  <c r="I88" i="3"/>
  <c r="J88" i="3"/>
  <c r="K88" i="3"/>
  <c r="L88" i="3"/>
  <c r="A89" i="3"/>
  <c r="B89" i="3"/>
  <c r="H89" i="3"/>
  <c r="I89" i="3"/>
  <c r="J89" i="3"/>
  <c r="K89" i="3"/>
  <c r="L89" i="3"/>
  <c r="A90" i="3"/>
  <c r="B90" i="3"/>
  <c r="H90" i="3"/>
  <c r="I90" i="3"/>
  <c r="J90" i="3"/>
  <c r="K90" i="3"/>
  <c r="L90" i="3"/>
  <c r="A91" i="3"/>
  <c r="B91" i="3"/>
  <c r="H91" i="3"/>
  <c r="I91" i="3"/>
  <c r="J91" i="3"/>
  <c r="K91" i="3"/>
  <c r="L91" i="3"/>
  <c r="A92" i="3"/>
  <c r="B92" i="3"/>
  <c r="H92" i="3"/>
  <c r="I92" i="3"/>
  <c r="J92" i="3"/>
  <c r="K92" i="3"/>
  <c r="L92" i="3"/>
  <c r="A93" i="3"/>
  <c r="B93" i="3"/>
  <c r="H93" i="3"/>
  <c r="I93" i="3"/>
  <c r="J93" i="3"/>
  <c r="K93" i="3"/>
  <c r="L93" i="3"/>
  <c r="A94" i="3"/>
  <c r="B94" i="3"/>
  <c r="H94" i="3"/>
  <c r="I94" i="3"/>
  <c r="J94" i="3"/>
  <c r="K94" i="3"/>
  <c r="L94" i="3"/>
  <c r="A95" i="3"/>
  <c r="B95" i="3"/>
  <c r="H95" i="3"/>
  <c r="I95" i="3"/>
  <c r="J95" i="3"/>
  <c r="K95" i="3"/>
  <c r="L95" i="3"/>
  <c r="A96" i="3"/>
  <c r="B96" i="3"/>
  <c r="H96" i="3"/>
  <c r="I96" i="3"/>
  <c r="J96" i="3"/>
  <c r="K96" i="3"/>
  <c r="L96" i="3"/>
  <c r="A97" i="3"/>
  <c r="B97" i="3"/>
  <c r="H97" i="3"/>
  <c r="I97" i="3"/>
  <c r="J97" i="3"/>
  <c r="K97" i="3"/>
  <c r="L97" i="3"/>
  <c r="A98" i="3"/>
  <c r="B98" i="3"/>
  <c r="H98" i="3"/>
  <c r="I98" i="3"/>
  <c r="J98" i="3"/>
  <c r="K98" i="3"/>
  <c r="L98" i="3"/>
  <c r="A99" i="3"/>
  <c r="B99" i="3"/>
  <c r="H99" i="3"/>
  <c r="I99" i="3"/>
  <c r="J99" i="3"/>
  <c r="K99" i="3"/>
  <c r="L99" i="3"/>
  <c r="A100" i="3"/>
  <c r="B100" i="3"/>
  <c r="H100" i="3"/>
  <c r="I100" i="3"/>
  <c r="J100" i="3"/>
  <c r="K100" i="3"/>
  <c r="L100" i="3"/>
  <c r="A101" i="3"/>
  <c r="B101" i="3"/>
  <c r="H101" i="3"/>
  <c r="I101" i="3"/>
  <c r="J101" i="3"/>
  <c r="K101" i="3"/>
  <c r="L101" i="3"/>
  <c r="A102" i="3"/>
  <c r="B102" i="3"/>
  <c r="H102" i="3"/>
  <c r="I102" i="3"/>
  <c r="J102" i="3"/>
  <c r="K102" i="3"/>
  <c r="L102" i="3"/>
  <c r="A103" i="3"/>
  <c r="B103" i="3"/>
  <c r="H103" i="3"/>
  <c r="I103" i="3"/>
  <c r="J103" i="3"/>
  <c r="K103" i="3"/>
  <c r="L103" i="3"/>
  <c r="A104" i="3"/>
  <c r="B104" i="3"/>
  <c r="H104" i="3"/>
  <c r="I104" i="3"/>
  <c r="J104" i="3"/>
  <c r="K104" i="3"/>
  <c r="L104" i="3"/>
  <c r="A105" i="3"/>
  <c r="B105" i="3"/>
  <c r="H105" i="3"/>
  <c r="I105" i="3"/>
  <c r="J105" i="3"/>
  <c r="K105" i="3"/>
  <c r="L105" i="3"/>
  <c r="A106" i="3"/>
  <c r="B106" i="3"/>
  <c r="H106" i="3"/>
  <c r="I106" i="3"/>
  <c r="J106" i="3"/>
  <c r="K106" i="3"/>
  <c r="L106" i="3"/>
  <c r="A107" i="3"/>
  <c r="B107" i="3"/>
  <c r="H107" i="3"/>
  <c r="I107" i="3"/>
  <c r="J107" i="3"/>
  <c r="K107" i="3"/>
  <c r="L107" i="3"/>
  <c r="A108" i="3"/>
  <c r="B108" i="3"/>
  <c r="H108" i="3"/>
  <c r="I108" i="3"/>
  <c r="J108" i="3"/>
  <c r="K108" i="3"/>
  <c r="L108" i="3"/>
  <c r="A109" i="3"/>
  <c r="B109" i="3"/>
  <c r="H109" i="3"/>
  <c r="I109" i="3"/>
  <c r="J109" i="3"/>
  <c r="K109" i="3"/>
  <c r="L109" i="3"/>
  <c r="A110" i="3"/>
  <c r="B110" i="3"/>
  <c r="H110" i="3"/>
  <c r="I110" i="3"/>
  <c r="J110" i="3"/>
  <c r="K110" i="3"/>
  <c r="L110" i="3"/>
  <c r="A111" i="3"/>
  <c r="B111" i="3"/>
  <c r="H111" i="3"/>
  <c r="I111" i="3"/>
  <c r="J111" i="3"/>
  <c r="K111" i="3"/>
  <c r="L111" i="3"/>
  <c r="A112" i="3"/>
  <c r="B112" i="3"/>
  <c r="H112" i="3"/>
  <c r="I112" i="3"/>
  <c r="J112" i="3"/>
  <c r="K112" i="3"/>
  <c r="L112" i="3"/>
  <c r="A113" i="3"/>
  <c r="B113" i="3"/>
  <c r="H113" i="3"/>
  <c r="I113" i="3"/>
  <c r="J113" i="3"/>
  <c r="K113" i="3"/>
  <c r="L113" i="3"/>
  <c r="A114" i="3"/>
  <c r="B114" i="3"/>
  <c r="H114" i="3"/>
  <c r="I114" i="3"/>
  <c r="J114" i="3"/>
  <c r="K114" i="3"/>
  <c r="L114" i="3"/>
  <c r="A115" i="3"/>
  <c r="B115" i="3"/>
  <c r="H115" i="3"/>
  <c r="I115" i="3"/>
  <c r="J115" i="3"/>
  <c r="K115" i="3"/>
  <c r="L115" i="3"/>
  <c r="A116" i="3"/>
  <c r="B116" i="3"/>
  <c r="H116" i="3"/>
  <c r="I116" i="3"/>
  <c r="J116" i="3"/>
  <c r="K116" i="3"/>
  <c r="L116" i="3"/>
  <c r="A117" i="3"/>
  <c r="B117" i="3"/>
  <c r="H117" i="3"/>
  <c r="I117" i="3"/>
  <c r="J117" i="3"/>
  <c r="K117" i="3"/>
  <c r="L117" i="3"/>
  <c r="A118" i="3"/>
  <c r="B118" i="3"/>
  <c r="H118" i="3"/>
  <c r="I118" i="3"/>
  <c r="J118" i="3"/>
  <c r="K118" i="3"/>
  <c r="L118" i="3"/>
  <c r="A119" i="3"/>
  <c r="B119" i="3"/>
  <c r="H119" i="3"/>
  <c r="I119" i="3"/>
  <c r="J119" i="3"/>
  <c r="K119" i="3"/>
  <c r="L119" i="3"/>
  <c r="A120" i="3"/>
  <c r="B120" i="3"/>
  <c r="H120" i="3"/>
  <c r="I120" i="3"/>
  <c r="J120" i="3"/>
  <c r="K120" i="3"/>
  <c r="L120" i="3"/>
  <c r="A121" i="3"/>
  <c r="B121" i="3"/>
  <c r="H121" i="3"/>
  <c r="I121" i="3"/>
  <c r="J121" i="3"/>
  <c r="K121" i="3"/>
  <c r="L121" i="3"/>
  <c r="A122" i="3"/>
  <c r="B122" i="3"/>
  <c r="H122" i="3"/>
  <c r="I122" i="3"/>
  <c r="J122" i="3"/>
  <c r="K122" i="3"/>
  <c r="L122" i="3"/>
  <c r="A123" i="3"/>
  <c r="B123" i="3"/>
  <c r="H123" i="3"/>
  <c r="I123" i="3"/>
  <c r="J123" i="3"/>
  <c r="K123" i="3"/>
  <c r="L123" i="3"/>
  <c r="A124" i="3"/>
  <c r="B124" i="3"/>
  <c r="H124" i="3"/>
  <c r="I124" i="3"/>
  <c r="J124" i="3"/>
  <c r="K124" i="3"/>
  <c r="L124" i="3"/>
  <c r="A125" i="3"/>
  <c r="B125" i="3"/>
  <c r="H125" i="3"/>
  <c r="I125" i="3"/>
  <c r="J125" i="3"/>
  <c r="K125" i="3"/>
  <c r="L125" i="3"/>
  <c r="A126" i="3"/>
  <c r="B126" i="3"/>
  <c r="H126" i="3"/>
  <c r="I126" i="3"/>
  <c r="J126" i="3"/>
  <c r="K126" i="3"/>
  <c r="L126" i="3"/>
  <c r="A127" i="3"/>
  <c r="B127" i="3"/>
  <c r="H127" i="3"/>
  <c r="I127" i="3"/>
  <c r="J127" i="3"/>
  <c r="K127" i="3"/>
  <c r="L127" i="3"/>
  <c r="A128" i="3"/>
  <c r="B128" i="3"/>
  <c r="H128" i="3"/>
  <c r="I128" i="3"/>
  <c r="J128" i="3"/>
  <c r="K128" i="3"/>
  <c r="L128" i="3"/>
  <c r="A129" i="3"/>
  <c r="B129" i="3"/>
  <c r="H129" i="3"/>
  <c r="I129" i="3"/>
  <c r="J129" i="3"/>
  <c r="K129" i="3"/>
  <c r="L129" i="3"/>
  <c r="A130" i="3"/>
  <c r="B130" i="3"/>
  <c r="H130" i="3"/>
  <c r="I130" i="3"/>
  <c r="J130" i="3"/>
  <c r="K130" i="3"/>
  <c r="L130" i="3"/>
  <c r="A131" i="3"/>
  <c r="B131" i="3"/>
  <c r="H131" i="3"/>
  <c r="I131" i="3"/>
  <c r="J131" i="3"/>
  <c r="K131" i="3"/>
  <c r="L131" i="3"/>
  <c r="A132" i="3"/>
  <c r="B132" i="3"/>
  <c r="H132" i="3"/>
  <c r="I132" i="3"/>
  <c r="J132" i="3"/>
  <c r="K132" i="3"/>
  <c r="L132" i="3"/>
  <c r="A133" i="3"/>
  <c r="B133" i="3"/>
  <c r="H133" i="3"/>
  <c r="I133" i="3"/>
  <c r="J133" i="3"/>
  <c r="K133" i="3"/>
  <c r="L133" i="3"/>
  <c r="A134" i="3"/>
  <c r="B134" i="3"/>
  <c r="H134" i="3"/>
  <c r="I134" i="3"/>
  <c r="J134" i="3"/>
  <c r="K134" i="3"/>
  <c r="L134" i="3"/>
  <c r="A135" i="3"/>
  <c r="B135" i="3"/>
  <c r="H135" i="3"/>
  <c r="I135" i="3"/>
  <c r="J135" i="3"/>
  <c r="K135" i="3"/>
  <c r="L135" i="3"/>
  <c r="A136" i="3"/>
  <c r="B136" i="3"/>
  <c r="H136" i="3"/>
  <c r="I136" i="3"/>
  <c r="J136" i="3"/>
  <c r="K136" i="3"/>
  <c r="L136" i="3"/>
  <c r="A137" i="3"/>
  <c r="B137" i="3"/>
  <c r="H137" i="3"/>
  <c r="I137" i="3"/>
  <c r="J137" i="3"/>
  <c r="K137" i="3"/>
  <c r="L137" i="3"/>
  <c r="A138" i="3"/>
  <c r="B138" i="3"/>
  <c r="H138" i="3"/>
  <c r="I138" i="3"/>
  <c r="J138" i="3"/>
  <c r="K138" i="3"/>
  <c r="L138" i="3"/>
  <c r="A139" i="3"/>
  <c r="B139" i="3"/>
  <c r="H139" i="3"/>
  <c r="I139" i="3"/>
  <c r="J139" i="3"/>
  <c r="K139" i="3"/>
  <c r="L139" i="3"/>
  <c r="A140" i="3"/>
  <c r="B140" i="3"/>
  <c r="H140" i="3"/>
  <c r="I140" i="3"/>
  <c r="J140" i="3"/>
  <c r="K140" i="3"/>
  <c r="L140" i="3"/>
  <c r="A141" i="3"/>
  <c r="B141" i="3"/>
  <c r="H141" i="3"/>
  <c r="I141" i="3"/>
  <c r="J141" i="3"/>
  <c r="K141" i="3"/>
  <c r="L141" i="3"/>
  <c r="A142" i="3"/>
  <c r="B142" i="3"/>
  <c r="H142" i="3"/>
  <c r="I142" i="3"/>
  <c r="J142" i="3"/>
  <c r="K142" i="3"/>
  <c r="L142" i="3"/>
  <c r="A143" i="3"/>
  <c r="B143" i="3"/>
  <c r="H143" i="3"/>
  <c r="I143" i="3"/>
  <c r="J143" i="3"/>
  <c r="K143" i="3"/>
  <c r="L143" i="3"/>
  <c r="A144" i="3"/>
  <c r="B144" i="3"/>
  <c r="H144" i="3"/>
  <c r="I144" i="3"/>
  <c r="J144" i="3"/>
  <c r="K144" i="3"/>
  <c r="L144" i="3"/>
  <c r="A145" i="3"/>
  <c r="B145" i="3"/>
  <c r="H145" i="3"/>
  <c r="I145" i="3"/>
  <c r="J145" i="3"/>
  <c r="K145" i="3"/>
  <c r="L145" i="3"/>
  <c r="A146" i="3"/>
  <c r="B146" i="3"/>
  <c r="H146" i="3"/>
  <c r="I146" i="3"/>
  <c r="J146" i="3"/>
  <c r="K146" i="3"/>
  <c r="L146" i="3"/>
  <c r="A147" i="3"/>
  <c r="B147" i="3"/>
  <c r="H147" i="3"/>
  <c r="I147" i="3"/>
  <c r="J147" i="3"/>
  <c r="K147" i="3"/>
  <c r="L147" i="3"/>
  <c r="A148" i="3"/>
  <c r="B148" i="3"/>
  <c r="H148" i="3"/>
  <c r="I148" i="3"/>
  <c r="J148" i="3"/>
  <c r="K148" i="3"/>
  <c r="L148" i="3"/>
  <c r="A149" i="3"/>
  <c r="B149" i="3"/>
  <c r="H149" i="3"/>
  <c r="I149" i="3"/>
  <c r="J149" i="3"/>
  <c r="K149" i="3"/>
  <c r="L149" i="3"/>
  <c r="A150" i="3"/>
  <c r="B150" i="3"/>
  <c r="H150" i="3"/>
  <c r="I150" i="3"/>
  <c r="J150" i="3"/>
  <c r="K150" i="3"/>
  <c r="L150" i="3"/>
  <c r="A151" i="3"/>
  <c r="B151" i="3"/>
  <c r="H151" i="3"/>
  <c r="I151" i="3"/>
  <c r="J151" i="3"/>
  <c r="K151" i="3"/>
  <c r="L151" i="3"/>
  <c r="A152" i="3"/>
  <c r="B152" i="3"/>
  <c r="H152" i="3"/>
  <c r="I152" i="3"/>
  <c r="J152" i="3"/>
  <c r="K152" i="3"/>
  <c r="L152" i="3"/>
  <c r="A153" i="3"/>
  <c r="B153" i="3"/>
  <c r="H153" i="3"/>
  <c r="I153" i="3"/>
  <c r="J153" i="3"/>
  <c r="K153" i="3"/>
  <c r="L153" i="3"/>
  <c r="A154" i="3"/>
  <c r="B154" i="3"/>
  <c r="H154" i="3"/>
  <c r="I154" i="3"/>
  <c r="J154" i="3"/>
  <c r="K154" i="3"/>
  <c r="L154" i="3"/>
  <c r="A155" i="3"/>
  <c r="B155" i="3"/>
  <c r="H155" i="3"/>
  <c r="I155" i="3"/>
  <c r="J155" i="3"/>
  <c r="K155" i="3"/>
  <c r="L155" i="3"/>
  <c r="A156" i="3"/>
  <c r="B156" i="3"/>
  <c r="H156" i="3"/>
  <c r="I156" i="3"/>
  <c r="J156" i="3"/>
  <c r="K156" i="3"/>
  <c r="L156" i="3"/>
  <c r="A157" i="3"/>
  <c r="B157" i="3"/>
  <c r="H157" i="3"/>
  <c r="I157" i="3"/>
  <c r="J157" i="3"/>
  <c r="K157" i="3"/>
  <c r="L157" i="3"/>
  <c r="A158" i="3"/>
  <c r="B158" i="3"/>
  <c r="H158" i="3"/>
  <c r="I158" i="3"/>
  <c r="J158" i="3"/>
  <c r="K158" i="3"/>
  <c r="L158" i="3"/>
  <c r="A159" i="3"/>
  <c r="B159" i="3"/>
  <c r="H159" i="3"/>
  <c r="I159" i="3"/>
  <c r="J159" i="3"/>
  <c r="K159" i="3"/>
  <c r="L159" i="3"/>
  <c r="A160" i="3"/>
  <c r="B160" i="3"/>
  <c r="H160" i="3"/>
  <c r="I160" i="3"/>
  <c r="J160" i="3"/>
  <c r="K160" i="3"/>
  <c r="L160" i="3"/>
  <c r="A161" i="3"/>
  <c r="B161" i="3"/>
  <c r="H161" i="3"/>
  <c r="I161" i="3"/>
  <c r="J161" i="3"/>
  <c r="K161" i="3"/>
  <c r="L161" i="3"/>
  <c r="A162" i="3"/>
  <c r="B162" i="3"/>
  <c r="H162" i="3"/>
  <c r="I162" i="3"/>
  <c r="J162" i="3"/>
  <c r="K162" i="3"/>
  <c r="L162" i="3"/>
  <c r="A163" i="3"/>
  <c r="B163" i="3"/>
  <c r="H163" i="3"/>
  <c r="I163" i="3"/>
  <c r="J163" i="3"/>
  <c r="K163" i="3"/>
  <c r="L163" i="3"/>
  <c r="A164" i="3"/>
  <c r="B164" i="3"/>
  <c r="H164" i="3"/>
  <c r="I164" i="3"/>
  <c r="J164" i="3"/>
  <c r="K164" i="3"/>
  <c r="L164" i="3"/>
  <c r="A165" i="3"/>
  <c r="B165" i="3"/>
  <c r="H165" i="3"/>
  <c r="I165" i="3"/>
  <c r="J165" i="3"/>
  <c r="K165" i="3"/>
  <c r="L165" i="3"/>
  <c r="A166" i="3"/>
  <c r="B166" i="3"/>
  <c r="H166" i="3"/>
  <c r="I166" i="3"/>
  <c r="J166" i="3"/>
  <c r="K166" i="3"/>
  <c r="L166" i="3"/>
  <c r="A167" i="3"/>
  <c r="B167" i="3"/>
  <c r="H167" i="3"/>
  <c r="I167" i="3"/>
  <c r="J167" i="3"/>
  <c r="K167" i="3"/>
  <c r="L167" i="3"/>
  <c r="A168" i="3"/>
  <c r="B168" i="3"/>
  <c r="H168" i="3"/>
  <c r="I168" i="3"/>
  <c r="J168" i="3"/>
  <c r="K168" i="3"/>
  <c r="L168" i="3"/>
  <c r="A169" i="3"/>
  <c r="B169" i="3"/>
  <c r="H169" i="3"/>
  <c r="I169" i="3"/>
  <c r="J169" i="3"/>
  <c r="K169" i="3"/>
  <c r="L169" i="3"/>
  <c r="A170" i="3"/>
  <c r="B170" i="3"/>
  <c r="H170" i="3"/>
  <c r="I170" i="3"/>
  <c r="J170" i="3"/>
  <c r="K170" i="3"/>
  <c r="L170" i="3"/>
  <c r="A171" i="3"/>
  <c r="B171" i="3"/>
  <c r="H171" i="3"/>
  <c r="I171" i="3"/>
  <c r="J171" i="3"/>
  <c r="K171" i="3"/>
  <c r="L171" i="3"/>
  <c r="A172" i="3"/>
  <c r="B172" i="3"/>
  <c r="H172" i="3"/>
  <c r="I172" i="3"/>
  <c r="J172" i="3"/>
  <c r="K172" i="3"/>
  <c r="L172" i="3"/>
  <c r="A173" i="3"/>
  <c r="B173" i="3"/>
  <c r="H173" i="3"/>
  <c r="I173" i="3"/>
  <c r="J173" i="3"/>
  <c r="K173" i="3"/>
  <c r="L173" i="3"/>
  <c r="A174" i="3"/>
  <c r="B174" i="3"/>
  <c r="H174" i="3"/>
  <c r="I174" i="3"/>
  <c r="J174" i="3"/>
  <c r="K174" i="3"/>
  <c r="L174" i="3"/>
  <c r="A175" i="3"/>
  <c r="B175" i="3"/>
  <c r="H175" i="3"/>
  <c r="I175" i="3"/>
  <c r="J175" i="3"/>
  <c r="K175" i="3"/>
  <c r="L175" i="3"/>
  <c r="A176" i="3"/>
  <c r="B176" i="3"/>
  <c r="H176" i="3"/>
  <c r="I176" i="3"/>
  <c r="J176" i="3"/>
  <c r="K176" i="3"/>
  <c r="L176" i="3"/>
  <c r="A177" i="3"/>
  <c r="B177" i="3"/>
  <c r="H177" i="3"/>
  <c r="I177" i="3"/>
  <c r="J177" i="3"/>
  <c r="K177" i="3"/>
  <c r="L177" i="3"/>
  <c r="A178" i="3"/>
  <c r="B178" i="3"/>
  <c r="H178" i="3"/>
  <c r="I178" i="3"/>
  <c r="J178" i="3"/>
  <c r="K178" i="3"/>
  <c r="L178" i="3"/>
  <c r="A179" i="3"/>
  <c r="B179" i="3"/>
  <c r="H179" i="3"/>
  <c r="I179" i="3"/>
  <c r="J179" i="3"/>
  <c r="K179" i="3"/>
  <c r="L179" i="3"/>
  <c r="A180" i="3"/>
  <c r="B180" i="3"/>
  <c r="H180" i="3"/>
  <c r="I180" i="3"/>
  <c r="J180" i="3"/>
  <c r="K180" i="3"/>
  <c r="L180" i="3"/>
  <c r="A181" i="3"/>
  <c r="B181" i="3"/>
  <c r="H181" i="3"/>
  <c r="I181" i="3"/>
  <c r="J181" i="3"/>
  <c r="K181" i="3"/>
  <c r="L181" i="3"/>
  <c r="A182" i="3"/>
  <c r="B182" i="3"/>
  <c r="H182" i="3"/>
  <c r="I182" i="3"/>
  <c r="J182" i="3"/>
  <c r="K182" i="3"/>
  <c r="L182" i="3"/>
  <c r="A183" i="3"/>
  <c r="B183" i="3"/>
  <c r="H183" i="3"/>
  <c r="I183" i="3"/>
  <c r="J183" i="3"/>
  <c r="K183" i="3"/>
  <c r="L183" i="3"/>
  <c r="A184" i="3"/>
  <c r="B184" i="3"/>
  <c r="H184" i="3"/>
  <c r="I184" i="3"/>
  <c r="J184" i="3"/>
  <c r="K184" i="3"/>
  <c r="L184" i="3"/>
  <c r="A185" i="3"/>
  <c r="B185" i="3"/>
  <c r="H185" i="3"/>
  <c r="I185" i="3"/>
  <c r="J185" i="3"/>
  <c r="K185" i="3"/>
  <c r="L185" i="3"/>
  <c r="A186" i="3"/>
  <c r="B186" i="3"/>
  <c r="H186" i="3"/>
  <c r="I186" i="3"/>
  <c r="J186" i="3"/>
  <c r="K186" i="3"/>
  <c r="L186" i="3"/>
  <c r="A187" i="3"/>
  <c r="B187" i="3"/>
  <c r="H187" i="3"/>
  <c r="I187" i="3"/>
  <c r="J187" i="3"/>
  <c r="K187" i="3"/>
  <c r="L187" i="3"/>
  <c r="A188" i="3"/>
  <c r="B188" i="3"/>
  <c r="H188" i="3"/>
  <c r="I188" i="3"/>
  <c r="J188" i="3"/>
  <c r="K188" i="3"/>
  <c r="L188" i="3"/>
  <c r="A189" i="3"/>
  <c r="B189" i="3"/>
  <c r="H189" i="3"/>
  <c r="I189" i="3"/>
  <c r="J189" i="3"/>
  <c r="K189" i="3"/>
  <c r="L189" i="3"/>
  <c r="A190" i="3"/>
  <c r="B190" i="3"/>
  <c r="H190" i="3"/>
  <c r="I190" i="3"/>
  <c r="J190" i="3"/>
  <c r="K190" i="3"/>
  <c r="L190" i="3"/>
  <c r="A191" i="3"/>
  <c r="B191" i="3"/>
  <c r="H191" i="3"/>
  <c r="I191" i="3"/>
  <c r="J191" i="3"/>
  <c r="K191" i="3"/>
  <c r="L191" i="3"/>
  <c r="A192" i="3"/>
  <c r="B192" i="3"/>
  <c r="H192" i="3"/>
  <c r="I192" i="3"/>
  <c r="J192" i="3"/>
  <c r="K192" i="3"/>
  <c r="L192" i="3"/>
  <c r="A193" i="3"/>
  <c r="B193" i="3"/>
  <c r="H193" i="3"/>
  <c r="I193" i="3"/>
  <c r="J193" i="3"/>
  <c r="K193" i="3"/>
  <c r="L193" i="3"/>
  <c r="A194" i="3"/>
  <c r="B194" i="3"/>
  <c r="H194" i="3"/>
  <c r="I194" i="3"/>
  <c r="J194" i="3"/>
  <c r="K194" i="3"/>
  <c r="L194" i="3"/>
  <c r="A195" i="3"/>
  <c r="B195" i="3"/>
  <c r="H195" i="3"/>
  <c r="I195" i="3"/>
  <c r="J195" i="3"/>
  <c r="K195" i="3"/>
  <c r="L195" i="3"/>
  <c r="A196" i="3"/>
  <c r="B196" i="3"/>
  <c r="H196" i="3"/>
  <c r="I196" i="3"/>
  <c r="J196" i="3"/>
  <c r="K196" i="3"/>
  <c r="L196" i="3"/>
  <c r="A197" i="3"/>
  <c r="B197" i="3"/>
  <c r="H197" i="3"/>
  <c r="I197" i="3"/>
  <c r="J197" i="3"/>
  <c r="K197" i="3"/>
  <c r="L197" i="3"/>
  <c r="A198" i="3"/>
  <c r="B198" i="3"/>
  <c r="H198" i="3"/>
  <c r="I198" i="3"/>
  <c r="J198" i="3"/>
  <c r="K198" i="3"/>
  <c r="L198" i="3"/>
  <c r="A199" i="3"/>
  <c r="B199" i="3"/>
  <c r="H199" i="3"/>
  <c r="I199" i="3"/>
  <c r="J199" i="3"/>
  <c r="K199" i="3"/>
  <c r="L199" i="3"/>
  <c r="A200" i="3"/>
  <c r="B200" i="3"/>
  <c r="H200" i="3"/>
  <c r="I200" i="3"/>
  <c r="J200" i="3"/>
  <c r="K200" i="3"/>
  <c r="L200" i="3"/>
  <c r="A201" i="3"/>
  <c r="B201" i="3"/>
  <c r="H201" i="3"/>
  <c r="I201" i="3"/>
  <c r="J201" i="3"/>
  <c r="K201" i="3"/>
  <c r="L201" i="3"/>
  <c r="A202" i="3"/>
  <c r="B202" i="3"/>
  <c r="H202" i="3"/>
  <c r="I202" i="3"/>
  <c r="J202" i="3"/>
  <c r="K202" i="3"/>
  <c r="L202" i="3"/>
  <c r="A203" i="3"/>
  <c r="B203" i="3"/>
  <c r="H203" i="3"/>
  <c r="I203" i="3"/>
  <c r="J203" i="3"/>
  <c r="K203" i="3"/>
  <c r="L203" i="3"/>
  <c r="A204" i="3"/>
  <c r="B204" i="3"/>
  <c r="H204" i="3"/>
  <c r="I204" i="3"/>
  <c r="J204" i="3"/>
  <c r="K204" i="3"/>
  <c r="L204" i="3"/>
  <c r="A205" i="3"/>
  <c r="B205" i="3"/>
  <c r="H205" i="3"/>
  <c r="I205" i="3"/>
  <c r="J205" i="3"/>
  <c r="K205" i="3"/>
  <c r="L205" i="3"/>
  <c r="A206" i="3"/>
  <c r="B206" i="3"/>
  <c r="H206" i="3"/>
  <c r="I206" i="3"/>
  <c r="J206" i="3"/>
  <c r="K206" i="3"/>
  <c r="L206" i="3"/>
  <c r="A207" i="3"/>
  <c r="B207" i="3"/>
  <c r="H207" i="3"/>
  <c r="I207" i="3"/>
  <c r="J207" i="3"/>
  <c r="K207" i="3"/>
  <c r="L207" i="3"/>
  <c r="A208" i="3"/>
  <c r="B208" i="3"/>
  <c r="H208" i="3"/>
  <c r="I208" i="3"/>
  <c r="J208" i="3"/>
  <c r="K208" i="3"/>
  <c r="L208" i="3"/>
  <c r="A209" i="3"/>
  <c r="B209" i="3"/>
  <c r="H209" i="3"/>
  <c r="I209" i="3"/>
  <c r="J209" i="3"/>
  <c r="K209" i="3"/>
  <c r="L209" i="3"/>
  <c r="A210" i="3"/>
  <c r="B210" i="3"/>
  <c r="H210" i="3"/>
  <c r="I210" i="3"/>
  <c r="J210" i="3"/>
  <c r="K210" i="3"/>
  <c r="L210" i="3"/>
  <c r="A211" i="3"/>
  <c r="B211" i="3"/>
  <c r="H211" i="3"/>
  <c r="I211" i="3"/>
  <c r="J211" i="3"/>
  <c r="K211" i="3"/>
  <c r="L211" i="3"/>
  <c r="A212" i="3"/>
  <c r="B212" i="3"/>
  <c r="H212" i="3"/>
  <c r="I212" i="3"/>
  <c r="J212" i="3"/>
  <c r="K212" i="3"/>
  <c r="L212" i="3"/>
  <c r="A213" i="3"/>
  <c r="B213" i="3"/>
  <c r="H213" i="3"/>
  <c r="I213" i="3"/>
  <c r="J213" i="3"/>
  <c r="K213" i="3"/>
  <c r="L213" i="3"/>
  <c r="A214" i="3"/>
  <c r="B214" i="3"/>
  <c r="H214" i="3"/>
  <c r="I214" i="3"/>
  <c r="J214" i="3"/>
  <c r="K214" i="3"/>
  <c r="L214" i="3"/>
  <c r="A215" i="3"/>
  <c r="B215" i="3"/>
  <c r="H215" i="3"/>
  <c r="I215" i="3"/>
  <c r="J215" i="3"/>
  <c r="K215" i="3"/>
  <c r="L215" i="3"/>
  <c r="A216" i="3"/>
  <c r="B216" i="3"/>
  <c r="H216" i="3"/>
  <c r="I216" i="3"/>
  <c r="J216" i="3"/>
  <c r="K216" i="3"/>
  <c r="L216" i="3"/>
  <c r="A217" i="3"/>
  <c r="B217" i="3"/>
  <c r="H217" i="3"/>
  <c r="I217" i="3"/>
  <c r="J217" i="3"/>
  <c r="K217" i="3"/>
  <c r="L217" i="3"/>
  <c r="A218" i="3"/>
  <c r="B218" i="3"/>
  <c r="H218" i="3"/>
  <c r="I218" i="3"/>
  <c r="J218" i="3"/>
  <c r="K218" i="3"/>
  <c r="L218" i="3"/>
  <c r="A219" i="3"/>
  <c r="B219" i="3"/>
  <c r="H219" i="3"/>
  <c r="I219" i="3"/>
  <c r="J219" i="3"/>
  <c r="K219" i="3"/>
  <c r="L219" i="3"/>
  <c r="A220" i="3"/>
  <c r="B220" i="3"/>
  <c r="H220" i="3"/>
  <c r="I220" i="3"/>
  <c r="J220" i="3"/>
  <c r="K220" i="3"/>
  <c r="L220" i="3"/>
  <c r="A221" i="3"/>
  <c r="B221" i="3"/>
  <c r="H221" i="3"/>
  <c r="I221" i="3"/>
  <c r="J221" i="3"/>
  <c r="K221" i="3"/>
  <c r="L221" i="3"/>
  <c r="A222" i="3"/>
  <c r="B222" i="3"/>
  <c r="H222" i="3"/>
  <c r="I222" i="3"/>
  <c r="J222" i="3"/>
  <c r="K222" i="3"/>
  <c r="L222" i="3"/>
  <c r="A223" i="3"/>
  <c r="B223" i="3"/>
  <c r="H223" i="3"/>
  <c r="I223" i="3"/>
  <c r="J223" i="3"/>
  <c r="K223" i="3"/>
  <c r="L223" i="3"/>
  <c r="A224" i="3"/>
  <c r="B224" i="3"/>
  <c r="H224" i="3"/>
  <c r="I224" i="3"/>
  <c r="J224" i="3"/>
  <c r="K224" i="3"/>
  <c r="L224" i="3"/>
  <c r="A225" i="3"/>
  <c r="B225" i="3"/>
  <c r="H225" i="3"/>
  <c r="I225" i="3"/>
  <c r="J225" i="3"/>
  <c r="K225" i="3"/>
  <c r="L225" i="3"/>
  <c r="A226" i="3"/>
  <c r="B226" i="3"/>
  <c r="H226" i="3"/>
  <c r="I226" i="3"/>
  <c r="J226" i="3"/>
  <c r="K226" i="3"/>
  <c r="L226" i="3"/>
  <c r="A227" i="3"/>
  <c r="B227" i="3"/>
  <c r="H227" i="3"/>
  <c r="I227" i="3"/>
  <c r="J227" i="3"/>
  <c r="K227" i="3"/>
  <c r="L227" i="3"/>
  <c r="A228" i="3"/>
  <c r="B228" i="3"/>
  <c r="H228" i="3"/>
  <c r="I228" i="3"/>
  <c r="J228" i="3"/>
  <c r="K228" i="3"/>
  <c r="L228" i="3"/>
  <c r="A229" i="3"/>
  <c r="B229" i="3"/>
  <c r="H229" i="3"/>
  <c r="I229" i="3"/>
  <c r="J229" i="3"/>
  <c r="K229" i="3"/>
  <c r="L229" i="3"/>
  <c r="A230" i="3"/>
  <c r="B230" i="3"/>
  <c r="H230" i="3"/>
  <c r="I230" i="3"/>
  <c r="J230" i="3"/>
  <c r="K230" i="3"/>
  <c r="L230" i="3"/>
  <c r="A231" i="3"/>
  <c r="B231" i="3"/>
  <c r="H231" i="3"/>
  <c r="I231" i="3"/>
  <c r="J231" i="3"/>
  <c r="K231" i="3"/>
  <c r="L231" i="3"/>
  <c r="A232" i="3"/>
  <c r="B232" i="3"/>
  <c r="H232" i="3"/>
  <c r="I232" i="3"/>
  <c r="J232" i="3"/>
  <c r="K232" i="3"/>
  <c r="L232" i="3"/>
  <c r="A233" i="3"/>
  <c r="B233" i="3"/>
  <c r="H233" i="3"/>
  <c r="I233" i="3"/>
  <c r="J233" i="3"/>
  <c r="K233" i="3"/>
  <c r="L233" i="3"/>
  <c r="A234" i="3"/>
  <c r="B234" i="3"/>
  <c r="H234" i="3"/>
  <c r="I234" i="3"/>
  <c r="J234" i="3"/>
  <c r="K234" i="3"/>
  <c r="L234" i="3"/>
  <c r="A235" i="3"/>
  <c r="B235" i="3"/>
  <c r="H235" i="3"/>
  <c r="I235" i="3"/>
  <c r="J235" i="3"/>
  <c r="K235" i="3"/>
  <c r="L235" i="3"/>
  <c r="A236" i="3"/>
  <c r="B236" i="3"/>
  <c r="H236" i="3"/>
  <c r="I236" i="3"/>
  <c r="J236" i="3"/>
  <c r="K236" i="3"/>
  <c r="L236" i="3"/>
  <c r="A237" i="3"/>
  <c r="B237" i="3"/>
  <c r="H237" i="3"/>
  <c r="I237" i="3"/>
  <c r="J237" i="3"/>
  <c r="K237" i="3"/>
  <c r="L237" i="3"/>
  <c r="A238" i="3"/>
  <c r="B238" i="3"/>
  <c r="H238" i="3"/>
  <c r="I238" i="3"/>
  <c r="J238" i="3"/>
  <c r="K238" i="3"/>
  <c r="L238" i="3"/>
  <c r="A239" i="3"/>
  <c r="B239" i="3"/>
  <c r="H239" i="3"/>
  <c r="I239" i="3"/>
  <c r="J239" i="3"/>
  <c r="K239" i="3"/>
  <c r="L239" i="3"/>
  <c r="A240" i="3"/>
  <c r="B240" i="3"/>
  <c r="H240" i="3"/>
  <c r="I240" i="3"/>
  <c r="J240" i="3"/>
  <c r="K240" i="3"/>
  <c r="L240" i="3"/>
  <c r="A241" i="3"/>
  <c r="B241" i="3"/>
  <c r="H241" i="3"/>
  <c r="I241" i="3"/>
  <c r="J241" i="3"/>
  <c r="K241" i="3"/>
  <c r="L241" i="3"/>
  <c r="A242" i="3"/>
  <c r="B242" i="3"/>
  <c r="H242" i="3"/>
  <c r="I242" i="3"/>
  <c r="J242" i="3"/>
  <c r="K242" i="3"/>
  <c r="L242" i="3"/>
  <c r="A243" i="3"/>
  <c r="B243" i="3"/>
  <c r="H243" i="3"/>
  <c r="I243" i="3"/>
  <c r="J243" i="3"/>
  <c r="K243" i="3"/>
  <c r="L243" i="3"/>
  <c r="A244" i="3"/>
  <c r="B244" i="3"/>
  <c r="H244" i="3"/>
  <c r="I244" i="3"/>
  <c r="J244" i="3"/>
  <c r="K244" i="3"/>
  <c r="L244" i="3"/>
  <c r="A245" i="3"/>
  <c r="B245" i="3"/>
  <c r="H245" i="3"/>
  <c r="I245" i="3"/>
  <c r="J245" i="3"/>
  <c r="K245" i="3"/>
  <c r="L245" i="3"/>
  <c r="A246" i="3"/>
  <c r="B246" i="3"/>
  <c r="H246" i="3"/>
  <c r="I246" i="3"/>
  <c r="J246" i="3"/>
  <c r="K246" i="3"/>
  <c r="L246" i="3"/>
  <c r="A247" i="3"/>
  <c r="B247" i="3"/>
  <c r="H247" i="3"/>
  <c r="I247" i="3"/>
  <c r="J247" i="3"/>
  <c r="K247" i="3"/>
  <c r="L247" i="3"/>
  <c r="A248" i="3"/>
  <c r="B248" i="3"/>
  <c r="H248" i="3"/>
  <c r="I248" i="3"/>
  <c r="J248" i="3"/>
  <c r="K248" i="3"/>
  <c r="L248" i="3"/>
  <c r="A249" i="3"/>
  <c r="B249" i="3"/>
  <c r="H249" i="3"/>
  <c r="I249" i="3"/>
  <c r="J249" i="3"/>
  <c r="K249" i="3"/>
  <c r="L249" i="3"/>
  <c r="A250" i="3"/>
  <c r="B250" i="3"/>
  <c r="H250" i="3"/>
  <c r="I250" i="3"/>
  <c r="J250" i="3"/>
  <c r="K250" i="3"/>
  <c r="L250" i="3"/>
  <c r="A251" i="3"/>
  <c r="B251" i="3"/>
  <c r="H251" i="3"/>
  <c r="I251" i="3"/>
  <c r="J251" i="3"/>
  <c r="K251" i="3"/>
  <c r="L251" i="3"/>
  <c r="A252" i="3"/>
  <c r="B252" i="3"/>
  <c r="H252" i="3"/>
  <c r="I252" i="3"/>
  <c r="J252" i="3"/>
  <c r="K252" i="3"/>
  <c r="L252" i="3"/>
  <c r="A253" i="3"/>
  <c r="B253" i="3"/>
  <c r="H253" i="3"/>
  <c r="I253" i="3"/>
  <c r="J253" i="3"/>
  <c r="K253" i="3"/>
  <c r="L253" i="3"/>
  <c r="A254" i="3"/>
  <c r="B254" i="3"/>
  <c r="H254" i="3"/>
  <c r="I254" i="3"/>
  <c r="J254" i="3"/>
  <c r="K254" i="3"/>
  <c r="L254" i="3"/>
  <c r="A255" i="3"/>
  <c r="B255" i="3"/>
  <c r="H255" i="3"/>
  <c r="I255" i="3"/>
  <c r="J255" i="3"/>
  <c r="K255" i="3"/>
  <c r="L255" i="3"/>
  <c r="A256" i="3"/>
  <c r="B256" i="3"/>
  <c r="H256" i="3"/>
  <c r="I256" i="3"/>
  <c r="J256" i="3"/>
  <c r="K256" i="3"/>
  <c r="L256" i="3"/>
  <c r="A257" i="3"/>
  <c r="B257" i="3"/>
  <c r="H257" i="3"/>
  <c r="I257" i="3"/>
  <c r="J257" i="3"/>
  <c r="K257" i="3"/>
  <c r="L257" i="3"/>
  <c r="A258" i="3"/>
  <c r="B258" i="3"/>
  <c r="H258" i="3"/>
  <c r="I258" i="3"/>
  <c r="J258" i="3"/>
  <c r="K258" i="3"/>
  <c r="L258" i="3"/>
  <c r="A259" i="3"/>
  <c r="B259" i="3"/>
  <c r="H259" i="3"/>
  <c r="I259" i="3"/>
  <c r="J259" i="3"/>
  <c r="K259" i="3"/>
  <c r="L259" i="3"/>
  <c r="A260" i="3"/>
  <c r="B260" i="3"/>
  <c r="H260" i="3"/>
  <c r="I260" i="3"/>
  <c r="J260" i="3"/>
  <c r="K260" i="3"/>
  <c r="L260" i="3"/>
  <c r="A261" i="3"/>
  <c r="B261" i="3"/>
  <c r="H261" i="3"/>
  <c r="I261" i="3"/>
  <c r="J261" i="3"/>
  <c r="K261" i="3"/>
  <c r="L261" i="3"/>
  <c r="A262" i="3"/>
  <c r="B262" i="3"/>
  <c r="H262" i="3"/>
  <c r="I262" i="3"/>
  <c r="J262" i="3"/>
  <c r="K262" i="3"/>
  <c r="L262" i="3"/>
  <c r="A263" i="3"/>
  <c r="B263" i="3"/>
  <c r="H263" i="3"/>
  <c r="I263" i="3"/>
  <c r="J263" i="3"/>
  <c r="K263" i="3"/>
  <c r="L263" i="3"/>
  <c r="A264" i="3"/>
  <c r="B264" i="3"/>
  <c r="H264" i="3"/>
  <c r="I264" i="3"/>
  <c r="J264" i="3"/>
  <c r="K264" i="3"/>
  <c r="L264" i="3"/>
  <c r="A265" i="3"/>
  <c r="B265" i="3"/>
  <c r="H265" i="3"/>
  <c r="I265" i="3"/>
  <c r="J265" i="3"/>
  <c r="K265" i="3"/>
  <c r="L265" i="3"/>
  <c r="A266" i="3"/>
  <c r="B266" i="3"/>
  <c r="H266" i="3"/>
  <c r="I266" i="3"/>
  <c r="J266" i="3"/>
  <c r="K266" i="3"/>
  <c r="L266" i="3"/>
  <c r="A267" i="3"/>
  <c r="B267" i="3"/>
  <c r="H267" i="3"/>
  <c r="I267" i="3"/>
  <c r="J267" i="3"/>
  <c r="K267" i="3"/>
  <c r="L267" i="3"/>
  <c r="A268" i="3"/>
  <c r="B268" i="3"/>
  <c r="H268" i="3"/>
  <c r="I268" i="3"/>
  <c r="J268" i="3"/>
  <c r="K268" i="3"/>
  <c r="L268" i="3"/>
  <c r="A269" i="3"/>
  <c r="B269" i="3"/>
  <c r="H269" i="3"/>
  <c r="I269" i="3"/>
  <c r="J269" i="3"/>
  <c r="K269" i="3"/>
  <c r="L269" i="3"/>
  <c r="A270" i="3"/>
  <c r="B270" i="3"/>
  <c r="H270" i="3"/>
  <c r="I270" i="3"/>
  <c r="J270" i="3"/>
  <c r="K270" i="3"/>
  <c r="L270" i="3"/>
  <c r="A271" i="3"/>
  <c r="B271" i="3"/>
  <c r="H271" i="3"/>
  <c r="I271" i="3"/>
  <c r="J271" i="3"/>
  <c r="K271" i="3"/>
  <c r="L271" i="3"/>
  <c r="A272" i="3"/>
  <c r="B272" i="3"/>
  <c r="H272" i="3"/>
  <c r="I272" i="3"/>
  <c r="J272" i="3"/>
  <c r="K272" i="3"/>
  <c r="L272" i="3"/>
  <c r="A273" i="3"/>
  <c r="B273" i="3"/>
  <c r="H273" i="3"/>
  <c r="I273" i="3"/>
  <c r="J273" i="3"/>
  <c r="K273" i="3"/>
  <c r="L273" i="3"/>
  <c r="A274" i="3"/>
  <c r="B274" i="3"/>
  <c r="H274" i="3"/>
  <c r="I274" i="3"/>
  <c r="J274" i="3"/>
  <c r="K274" i="3"/>
  <c r="L274" i="3"/>
  <c r="A275" i="3"/>
  <c r="B275" i="3"/>
  <c r="H275" i="3"/>
  <c r="I275" i="3"/>
  <c r="J275" i="3"/>
  <c r="K275" i="3"/>
  <c r="L275" i="3"/>
  <c r="A276" i="3"/>
  <c r="B276" i="3"/>
  <c r="H276" i="3"/>
  <c r="I276" i="3"/>
  <c r="J276" i="3"/>
  <c r="K276" i="3"/>
  <c r="L276" i="3"/>
  <c r="A277" i="3"/>
  <c r="B277" i="3"/>
  <c r="H277" i="3"/>
  <c r="I277" i="3"/>
  <c r="J277" i="3"/>
  <c r="K277" i="3"/>
  <c r="L277" i="3"/>
  <c r="A278" i="3"/>
  <c r="B278" i="3"/>
  <c r="H278" i="3"/>
  <c r="I278" i="3"/>
  <c r="J278" i="3"/>
  <c r="K278" i="3"/>
  <c r="L278" i="3"/>
  <c r="A279" i="3"/>
  <c r="B279" i="3"/>
  <c r="H279" i="3"/>
  <c r="I279" i="3"/>
  <c r="J279" i="3"/>
  <c r="K279" i="3"/>
  <c r="L279" i="3"/>
  <c r="A280" i="3"/>
  <c r="B280" i="3"/>
  <c r="H280" i="3"/>
  <c r="I280" i="3"/>
  <c r="J280" i="3"/>
  <c r="K280" i="3"/>
  <c r="L280" i="3"/>
  <c r="A281" i="3"/>
  <c r="B281" i="3"/>
  <c r="H281" i="3"/>
  <c r="I281" i="3"/>
  <c r="J281" i="3"/>
  <c r="K281" i="3"/>
  <c r="L281" i="3"/>
  <c r="A282" i="3"/>
  <c r="B282" i="3"/>
  <c r="H282" i="3"/>
  <c r="I282" i="3"/>
  <c r="J282" i="3"/>
  <c r="K282" i="3"/>
  <c r="L282" i="3"/>
  <c r="A283" i="3"/>
  <c r="B283" i="3"/>
  <c r="H283" i="3"/>
  <c r="I283" i="3"/>
  <c r="J283" i="3"/>
  <c r="K283" i="3"/>
  <c r="L283" i="3"/>
  <c r="A284" i="3"/>
  <c r="B284" i="3"/>
  <c r="H284" i="3"/>
  <c r="I284" i="3"/>
  <c r="J284" i="3"/>
  <c r="K284" i="3"/>
  <c r="L284" i="3"/>
  <c r="A285" i="3"/>
  <c r="B285" i="3"/>
  <c r="H285" i="3"/>
  <c r="I285" i="3"/>
  <c r="J285" i="3"/>
  <c r="K285" i="3"/>
  <c r="L285" i="3"/>
  <c r="A286" i="3"/>
  <c r="B286" i="3"/>
  <c r="H286" i="3"/>
  <c r="I286" i="3"/>
  <c r="J286" i="3"/>
  <c r="K286" i="3"/>
  <c r="L286" i="3"/>
  <c r="A287" i="3"/>
  <c r="B287" i="3"/>
  <c r="H287" i="3"/>
  <c r="I287" i="3"/>
  <c r="J287" i="3"/>
  <c r="K287" i="3"/>
  <c r="L287" i="3"/>
  <c r="A288" i="3"/>
  <c r="B288" i="3"/>
  <c r="H288" i="3"/>
  <c r="I288" i="3"/>
  <c r="J288" i="3"/>
  <c r="K288" i="3"/>
  <c r="L288" i="3"/>
  <c r="A289" i="3"/>
  <c r="B289" i="3"/>
  <c r="H289" i="3"/>
  <c r="I289" i="3"/>
  <c r="J289" i="3"/>
  <c r="K289" i="3"/>
  <c r="L289" i="3"/>
  <c r="A290" i="3"/>
  <c r="B290" i="3"/>
  <c r="H290" i="3"/>
  <c r="I290" i="3"/>
  <c r="J290" i="3"/>
  <c r="K290" i="3"/>
  <c r="L290" i="3"/>
  <c r="A291" i="3"/>
  <c r="B291" i="3"/>
  <c r="H291" i="3"/>
  <c r="I291" i="3"/>
  <c r="J291" i="3"/>
  <c r="K291" i="3"/>
  <c r="L291" i="3"/>
  <c r="A292" i="3"/>
  <c r="B292" i="3"/>
  <c r="H292" i="3"/>
  <c r="I292" i="3"/>
  <c r="J292" i="3"/>
  <c r="K292" i="3"/>
  <c r="L292" i="3"/>
  <c r="A293" i="3"/>
  <c r="B293" i="3"/>
  <c r="H293" i="3"/>
  <c r="I293" i="3"/>
  <c r="J293" i="3"/>
  <c r="K293" i="3"/>
  <c r="L293" i="3"/>
  <c r="A294" i="3"/>
  <c r="B294" i="3"/>
  <c r="H294" i="3"/>
  <c r="I294" i="3"/>
  <c r="J294" i="3"/>
  <c r="K294" i="3"/>
  <c r="L294" i="3"/>
  <c r="A295" i="3"/>
  <c r="B295" i="3"/>
  <c r="H295" i="3"/>
  <c r="I295" i="3"/>
  <c r="J295" i="3"/>
  <c r="K295" i="3"/>
  <c r="L295" i="3"/>
  <c r="A296" i="3"/>
  <c r="B296" i="3"/>
  <c r="H296" i="3"/>
  <c r="I296" i="3"/>
  <c r="J296" i="3"/>
  <c r="K296" i="3"/>
  <c r="L296" i="3"/>
  <c r="A297" i="3"/>
  <c r="B297" i="3"/>
  <c r="H297" i="3"/>
  <c r="I297" i="3"/>
  <c r="J297" i="3"/>
  <c r="K297" i="3"/>
  <c r="L297" i="3"/>
  <c r="A298" i="3"/>
  <c r="B298" i="3"/>
  <c r="H298" i="3"/>
  <c r="I298" i="3"/>
  <c r="J298" i="3"/>
  <c r="K298" i="3"/>
  <c r="L298" i="3"/>
  <c r="A299" i="3"/>
  <c r="B299" i="3"/>
  <c r="H299" i="3"/>
  <c r="I299" i="3"/>
  <c r="J299" i="3"/>
  <c r="K299" i="3"/>
  <c r="L299" i="3"/>
  <c r="A300" i="3"/>
  <c r="B300" i="3"/>
  <c r="H300" i="3"/>
  <c r="I300" i="3"/>
  <c r="J300" i="3"/>
  <c r="K300" i="3"/>
  <c r="L300" i="3"/>
  <c r="A301" i="3"/>
  <c r="B301" i="3"/>
  <c r="H301" i="3"/>
  <c r="I301" i="3"/>
  <c r="J301" i="3"/>
  <c r="K301" i="3"/>
  <c r="L301" i="3"/>
  <c r="A302" i="3"/>
  <c r="B302" i="3"/>
  <c r="H302" i="3"/>
  <c r="I302" i="3"/>
  <c r="J302" i="3"/>
  <c r="K302" i="3"/>
  <c r="L302" i="3"/>
  <c r="A303" i="3"/>
  <c r="B303" i="3"/>
  <c r="H303" i="3"/>
  <c r="I303" i="3"/>
  <c r="J303" i="3"/>
  <c r="K303" i="3"/>
  <c r="L303" i="3"/>
  <c r="A304" i="3"/>
  <c r="B304" i="3"/>
  <c r="H304" i="3"/>
  <c r="I304" i="3"/>
  <c r="J304" i="3"/>
  <c r="K304" i="3"/>
  <c r="L304" i="3"/>
  <c r="A305" i="3"/>
  <c r="B305" i="3"/>
  <c r="H305" i="3"/>
  <c r="I305" i="3"/>
  <c r="J305" i="3"/>
  <c r="K305" i="3"/>
  <c r="L305" i="3"/>
  <c r="A306" i="3"/>
  <c r="B306" i="3"/>
  <c r="H306" i="3"/>
  <c r="I306" i="3"/>
  <c r="J306" i="3"/>
  <c r="K306" i="3"/>
  <c r="L306" i="3"/>
  <c r="A307" i="3"/>
  <c r="B307" i="3"/>
  <c r="H307" i="3"/>
  <c r="I307" i="3"/>
  <c r="J307" i="3"/>
  <c r="K307" i="3"/>
  <c r="L307" i="3"/>
  <c r="A308" i="3"/>
  <c r="B308" i="3"/>
  <c r="H308" i="3"/>
  <c r="I308" i="3"/>
  <c r="J308" i="3"/>
  <c r="K308" i="3"/>
  <c r="L308" i="3"/>
  <c r="A309" i="3"/>
  <c r="B309" i="3"/>
  <c r="H309" i="3"/>
  <c r="I309" i="3"/>
  <c r="J309" i="3"/>
  <c r="K309" i="3"/>
  <c r="L309" i="3"/>
  <c r="A310" i="3"/>
  <c r="B310" i="3"/>
  <c r="H310" i="3"/>
  <c r="I310" i="3"/>
  <c r="J310" i="3"/>
  <c r="K310" i="3"/>
  <c r="L310" i="3"/>
  <c r="A311" i="3"/>
  <c r="B311" i="3"/>
  <c r="H311" i="3"/>
  <c r="I311" i="3"/>
  <c r="J311" i="3"/>
  <c r="K311" i="3"/>
  <c r="L311" i="3"/>
  <c r="A312" i="3"/>
  <c r="B312" i="3"/>
  <c r="H312" i="3"/>
  <c r="I312" i="3"/>
  <c r="J312" i="3"/>
  <c r="K312" i="3"/>
  <c r="L312" i="3"/>
  <c r="A313" i="3"/>
  <c r="B313" i="3"/>
  <c r="H313" i="3"/>
  <c r="I313" i="3"/>
  <c r="J313" i="3"/>
  <c r="K313" i="3"/>
  <c r="L313" i="3"/>
  <c r="A314" i="3"/>
  <c r="B314" i="3"/>
  <c r="H314" i="3"/>
  <c r="I314" i="3"/>
  <c r="J314" i="3"/>
  <c r="K314" i="3"/>
  <c r="L314" i="3"/>
  <c r="A315" i="3"/>
  <c r="B315" i="3"/>
  <c r="H315" i="3"/>
  <c r="I315" i="3"/>
  <c r="J315" i="3"/>
  <c r="K315" i="3"/>
  <c r="L315" i="3"/>
  <c r="A316" i="3"/>
  <c r="B316" i="3"/>
  <c r="H316" i="3"/>
  <c r="I316" i="3"/>
  <c r="J316" i="3"/>
  <c r="K316" i="3"/>
  <c r="L316" i="3"/>
  <c r="A317" i="3"/>
  <c r="B317" i="3"/>
  <c r="H317" i="3"/>
  <c r="I317" i="3"/>
  <c r="J317" i="3"/>
  <c r="K317" i="3"/>
  <c r="L317" i="3"/>
  <c r="A318" i="3"/>
  <c r="B318" i="3"/>
  <c r="H318" i="3"/>
  <c r="I318" i="3"/>
  <c r="J318" i="3"/>
  <c r="K318" i="3"/>
  <c r="L318" i="3"/>
  <c r="A319" i="3"/>
  <c r="B319" i="3"/>
  <c r="H319" i="3"/>
  <c r="I319" i="3"/>
  <c r="J319" i="3"/>
  <c r="K319" i="3"/>
  <c r="L319" i="3"/>
  <c r="A320" i="3"/>
  <c r="B320" i="3"/>
  <c r="H320" i="3"/>
  <c r="I320" i="3"/>
  <c r="J320" i="3"/>
  <c r="K320" i="3"/>
  <c r="L320" i="3"/>
  <c r="A321" i="3"/>
  <c r="B321" i="3"/>
  <c r="H321" i="3"/>
  <c r="I321" i="3"/>
  <c r="J321" i="3"/>
  <c r="K321" i="3"/>
  <c r="L321" i="3"/>
  <c r="A322" i="3"/>
  <c r="B322" i="3"/>
  <c r="H322" i="3"/>
  <c r="I322" i="3"/>
  <c r="J322" i="3"/>
  <c r="K322" i="3"/>
  <c r="L322" i="3"/>
  <c r="A323" i="3"/>
  <c r="B323" i="3"/>
  <c r="H323" i="3"/>
  <c r="I323" i="3"/>
  <c r="J323" i="3"/>
  <c r="K323" i="3"/>
  <c r="L323" i="3"/>
  <c r="A324" i="3"/>
  <c r="B324" i="3"/>
  <c r="H324" i="3"/>
  <c r="I324" i="3"/>
  <c r="J324" i="3"/>
  <c r="K324" i="3"/>
  <c r="L324" i="3"/>
  <c r="A325" i="3"/>
  <c r="B325" i="3"/>
  <c r="H325" i="3"/>
  <c r="I325" i="3"/>
  <c r="J325" i="3"/>
  <c r="K325" i="3"/>
  <c r="L325" i="3"/>
  <c r="A326" i="3"/>
  <c r="B326" i="3"/>
  <c r="H326" i="3"/>
  <c r="I326" i="3"/>
  <c r="J326" i="3"/>
  <c r="K326" i="3"/>
  <c r="L326" i="3"/>
  <c r="A327" i="3"/>
  <c r="B327" i="3"/>
  <c r="H327" i="3"/>
  <c r="I327" i="3"/>
  <c r="J327" i="3"/>
  <c r="K327" i="3"/>
  <c r="L327" i="3"/>
  <c r="A328" i="3"/>
  <c r="B328" i="3"/>
  <c r="H328" i="3"/>
  <c r="I328" i="3"/>
  <c r="J328" i="3"/>
  <c r="K328" i="3"/>
  <c r="L328" i="3"/>
  <c r="A329" i="3"/>
  <c r="B329" i="3"/>
  <c r="H329" i="3"/>
  <c r="I329" i="3"/>
  <c r="J329" i="3"/>
  <c r="K329" i="3"/>
  <c r="L329" i="3"/>
  <c r="A330" i="3"/>
  <c r="B330" i="3"/>
  <c r="H330" i="3"/>
  <c r="I330" i="3"/>
  <c r="J330" i="3"/>
  <c r="K330" i="3"/>
  <c r="L330" i="3"/>
  <c r="A331" i="3"/>
  <c r="B331" i="3"/>
  <c r="H331" i="3"/>
  <c r="I331" i="3"/>
  <c r="J331" i="3"/>
  <c r="K331" i="3"/>
  <c r="L331" i="3"/>
  <c r="A332" i="3"/>
  <c r="B332" i="3"/>
  <c r="H332" i="3"/>
  <c r="I332" i="3"/>
  <c r="J332" i="3"/>
  <c r="K332" i="3"/>
  <c r="L332" i="3"/>
  <c r="A333" i="3"/>
  <c r="B333" i="3"/>
  <c r="H333" i="3"/>
  <c r="I333" i="3"/>
  <c r="J333" i="3"/>
  <c r="K333" i="3"/>
  <c r="L333" i="3"/>
  <c r="A334" i="3"/>
  <c r="B334" i="3"/>
  <c r="H334" i="3"/>
  <c r="I334" i="3"/>
  <c r="J334" i="3"/>
  <c r="K334" i="3"/>
  <c r="L334" i="3"/>
  <c r="A335" i="3"/>
  <c r="B335" i="3"/>
  <c r="H335" i="3"/>
  <c r="I335" i="3"/>
  <c r="J335" i="3"/>
  <c r="K335" i="3"/>
  <c r="L335" i="3"/>
  <c r="A336" i="3"/>
  <c r="B336" i="3"/>
  <c r="H336" i="3"/>
  <c r="I336" i="3"/>
  <c r="J336" i="3"/>
  <c r="K336" i="3"/>
  <c r="L336" i="3"/>
  <c r="A337" i="3"/>
  <c r="B337" i="3"/>
  <c r="H337" i="3"/>
  <c r="I337" i="3"/>
  <c r="J337" i="3"/>
  <c r="K337" i="3"/>
  <c r="L337" i="3"/>
  <c r="A338" i="3"/>
  <c r="B338" i="3"/>
  <c r="H338" i="3"/>
  <c r="I338" i="3"/>
  <c r="J338" i="3"/>
  <c r="K338" i="3"/>
  <c r="L338" i="3"/>
  <c r="A339" i="3"/>
  <c r="B339" i="3"/>
  <c r="H339" i="3"/>
  <c r="I339" i="3"/>
  <c r="J339" i="3"/>
  <c r="K339" i="3"/>
  <c r="L339" i="3"/>
  <c r="A340" i="3"/>
  <c r="B340" i="3"/>
  <c r="H340" i="3"/>
  <c r="I340" i="3"/>
  <c r="J340" i="3"/>
  <c r="K340" i="3"/>
  <c r="L340" i="3"/>
  <c r="A341" i="3"/>
  <c r="B341" i="3"/>
  <c r="H341" i="3"/>
  <c r="I341" i="3"/>
  <c r="J341" i="3"/>
  <c r="K341" i="3"/>
  <c r="L341" i="3"/>
  <c r="A342" i="3"/>
  <c r="B342" i="3"/>
  <c r="H342" i="3"/>
  <c r="I342" i="3"/>
  <c r="J342" i="3"/>
  <c r="K342" i="3"/>
  <c r="L342" i="3"/>
  <c r="A343" i="3"/>
  <c r="B343" i="3"/>
  <c r="H343" i="3"/>
  <c r="I343" i="3"/>
  <c r="J343" i="3"/>
  <c r="K343" i="3"/>
  <c r="L343" i="3"/>
  <c r="A344" i="3"/>
  <c r="B344" i="3"/>
  <c r="H344" i="3"/>
  <c r="I344" i="3"/>
  <c r="J344" i="3"/>
  <c r="K344" i="3"/>
  <c r="L344" i="3"/>
  <c r="A345" i="3"/>
  <c r="B345" i="3"/>
  <c r="H345" i="3"/>
  <c r="I345" i="3"/>
  <c r="J345" i="3"/>
  <c r="K345" i="3"/>
  <c r="L345" i="3"/>
  <c r="A346" i="3"/>
  <c r="B346" i="3"/>
  <c r="H346" i="3"/>
  <c r="I346" i="3"/>
  <c r="J346" i="3"/>
  <c r="K346" i="3"/>
  <c r="L346" i="3"/>
  <c r="A347" i="3"/>
  <c r="B347" i="3"/>
  <c r="H347" i="3"/>
  <c r="I347" i="3"/>
  <c r="J347" i="3"/>
  <c r="K347" i="3"/>
  <c r="L347" i="3"/>
  <c r="A348" i="3"/>
  <c r="B348" i="3"/>
  <c r="H348" i="3"/>
  <c r="I348" i="3"/>
  <c r="J348" i="3"/>
  <c r="K348" i="3"/>
  <c r="L348" i="3"/>
  <c r="A349" i="3"/>
  <c r="B349" i="3"/>
  <c r="H349" i="3"/>
  <c r="I349" i="3"/>
  <c r="J349" i="3"/>
  <c r="K349" i="3"/>
  <c r="L349" i="3"/>
  <c r="A350" i="3"/>
  <c r="B350" i="3"/>
  <c r="H350" i="3"/>
  <c r="I350" i="3"/>
  <c r="J350" i="3"/>
  <c r="K350" i="3"/>
  <c r="L350" i="3"/>
  <c r="H23" i="3"/>
  <c r="I23" i="3"/>
  <c r="J23" i="3"/>
  <c r="K23" i="3"/>
  <c r="L23" i="3"/>
  <c r="B23" i="3"/>
  <c r="A23" i="3"/>
  <c r="H22" i="3"/>
  <c r="I22" i="3"/>
  <c r="J22" i="3"/>
  <c r="K22" i="3"/>
  <c r="L22" i="3"/>
  <c r="B22" i="3"/>
  <c r="A22" i="3"/>
  <c r="H21" i="3"/>
  <c r="I21" i="3"/>
  <c r="J21" i="3"/>
  <c r="K21" i="3"/>
  <c r="L21" i="3"/>
  <c r="B21" i="3"/>
  <c r="A21" i="3"/>
  <c r="H20" i="3"/>
  <c r="I20" i="3"/>
  <c r="J20" i="3"/>
  <c r="K20" i="3"/>
  <c r="L20" i="3"/>
  <c r="B20" i="3"/>
  <c r="A20" i="3"/>
  <c r="H19" i="3"/>
  <c r="I19" i="3"/>
  <c r="J19" i="3"/>
  <c r="K19" i="3"/>
  <c r="L19" i="3"/>
  <c r="B19" i="3"/>
  <c r="A19" i="3"/>
  <c r="A11" i="3"/>
  <c r="B11" i="3"/>
  <c r="H11" i="3"/>
  <c r="I11" i="3"/>
  <c r="J11" i="3"/>
  <c r="K11" i="3"/>
  <c r="L11" i="3"/>
  <c r="A12" i="3"/>
  <c r="B12" i="3"/>
  <c r="H12" i="3"/>
  <c r="I12" i="3"/>
  <c r="J12" i="3"/>
  <c r="K12" i="3"/>
  <c r="L12" i="3"/>
  <c r="A13" i="3"/>
  <c r="B13" i="3"/>
  <c r="H13" i="3"/>
  <c r="I13" i="3"/>
  <c r="J13" i="3"/>
  <c r="K13" i="3"/>
  <c r="L13" i="3"/>
  <c r="A14" i="3"/>
  <c r="B14" i="3"/>
  <c r="H14" i="3"/>
  <c r="I14" i="3"/>
  <c r="J14" i="3"/>
  <c r="K14" i="3"/>
  <c r="L14" i="3"/>
  <c r="A15" i="3"/>
  <c r="B15" i="3"/>
  <c r="H15" i="3"/>
  <c r="I15" i="3"/>
  <c r="J15" i="3"/>
  <c r="K15" i="3"/>
  <c r="L15" i="3"/>
  <c r="A16" i="3"/>
  <c r="B16" i="3"/>
  <c r="H16" i="3"/>
  <c r="I16" i="3"/>
  <c r="J16" i="3"/>
  <c r="K16" i="3"/>
  <c r="L16" i="3"/>
  <c r="A17" i="3"/>
  <c r="B17" i="3"/>
  <c r="H17" i="3"/>
  <c r="I17" i="3"/>
  <c r="J17" i="3"/>
  <c r="K17" i="3"/>
  <c r="L17" i="3"/>
  <c r="A18" i="3"/>
  <c r="B18" i="3"/>
  <c r="H18" i="3"/>
  <c r="I18" i="3"/>
  <c r="J18" i="3"/>
  <c r="K18" i="3"/>
  <c r="L18" i="3"/>
  <c r="B8" i="3"/>
  <c r="B9" i="3"/>
  <c r="B10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D69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D70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D71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D72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D73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D74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D75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D76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D77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D78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D79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D80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D81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D82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D83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D84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D85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D86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D87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D88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D89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D90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D91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D92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D93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D94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D95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D96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D97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D98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D99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D100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D101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D102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D103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D50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D51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D52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D53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D54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D55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D56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D57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D58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D59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D60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D61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D62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D63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D64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D65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D66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D67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D6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D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D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D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D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D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D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D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D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D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D25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D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D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D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D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D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D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D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D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D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D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D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D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D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D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D40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D41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D42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D43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D44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D45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D46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D47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D48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D49" i="4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A9" i="3"/>
  <c r="A10" i="3"/>
  <c r="A8" i="3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7" i="4"/>
  <c r="D7" i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8" i="4"/>
  <c r="D8" i="1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<sst xmlns="http://schemas.openxmlformats.org/spreadsheetml/2006/main" count="835" uniqueCount="483">
  <si>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</si>
  <si>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</si>
  <si>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</si>
  <si>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</si>
  <si>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</si>
  <si>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</si>
  <si>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</si>
  <si>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</si>
  <si>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</si>
  <si>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</si>
  <si>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</si>
  <si>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</si>
  <si>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</si>
  <si>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</si>
  <si>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</si>
  <si>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</si>
  <si>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</si>
  <si>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</si>
  <si>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</si>
  <si>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</si>
  <si>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</si>
  <si>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</si>
  <si>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</si>
  <si>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</si>
  <si>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</si>
  <si>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</si>
  <si>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</si>
  <si>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</si>
  <si>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</si>
  <si>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</si>
  <si>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</si>
  <si>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</si>
  <si>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</si>
  <si>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</si>
  <si>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</si>
  <si>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</si>
  <si>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</si>
  <si>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</si>
  <si>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</si>
  <si>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</si>
  <si>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</si>
  <si>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</si>
  <si>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</si>
  <si>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</si>
  <si>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</si>
  <si>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</si>
  <si>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</si>
  <si>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</si>
  <si>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</si>
  <si>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</si>
  <si>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</si>
  <si>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</si>
  <si>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</si>
  <si>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</si>
  <si>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</si>
  <si>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</si>
  <si>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</si>
  <si>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</si>
  <si>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</si>
  <si>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</si>
  <si>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</si>
  <si>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</si>
  <si>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</si>
  <si>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</si>
  <si>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</si>
  <si>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</si>
  <si>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</si>
  <si>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</si>
  <si>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</si>
  <si>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</si>
  <si>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</si>
  <si>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</si>
  <si>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</si>
  <si>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</si>
  <si>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</si>
  <si>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</si>
  <si>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</si>
  <si>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</si>
  <si>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</si>
  <si>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</si>
  <si>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</si>
  <si>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</si>
  <si>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</si>
  <si>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</si>
  <si>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</si>
  <si>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</si>
  <si>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</si>
  <si>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</si>
  <si>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</si>
  <si>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</si>
  <si>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</si>
  <si>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</si>
  <si>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</si>
  <si>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</si>
  <si>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</si>
  <si>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</si>
  <si>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</si>
  <si>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</si>
  <si>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</si>
  <si>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</si>
  <si>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</si>
  <si>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</si>
  <si>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</si>
  <si>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</si>
  <si>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</si>
  <si>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</si>
  <si>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</si>
  <si>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</si>
  <si>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</si>
  <si>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</si>
  <si>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</si>
  <si>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</si>
  <si>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</si>
  <si>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</si>
  <si>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</si>
  <si>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</si>
  <si>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</si>
  <si>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</si>
  <si>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</si>
  <si>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</si>
  <si>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</si>
  <si>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</si>
  <si>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</si>
  <si>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</si>
  <si>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</si>
  <si>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</si>
  <si>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</si>
  <si>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</si>
  <si>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</si>
  <si>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</si>
  <si>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</si>
  <si>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</si>
  <si>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</si>
  <si>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</si>
  <si>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</si>
  <si>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</si>
  <si>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</si>
  <si>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</si>
  <si>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</si>
  <si>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</si>
  <si>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</si>
  <si>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</si>
  <si>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</si>
  <si>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</si>
  <si>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</si>
  <si>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</si>
  <si>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</si>
  <si>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</si>
  <si>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</si>
  <si>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</si>
  <si>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</si>
  <si>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</si>
  <si>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</si>
  <si>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</si>
  <si>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</si>
  <si>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</si>
  <si>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</si>
  <si>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</si>
  <si>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</si>
  <si>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</si>
  <si>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</si>
  <si>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</si>
  <si>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</si>
  <si>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</si>
  <si>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</si>
  <si>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</si>
  <si>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</si>
  <si>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</si>
  <si>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</si>
  <si>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</si>
  <si>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</si>
  <si>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</si>
  <si>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</si>
  <si>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</si>
  <si>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</si>
  <si>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</si>
  <si>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</si>
  <si>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</si>
  <si>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</si>
  <si>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</si>
  <si>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</si>
  <si>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</si>
  <si>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</si>
  <si>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</si>
  <si>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</si>
  <si>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</si>
  <si>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</si>
  <si>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</si>
  <si>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</si>
  <si>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</si>
  <si>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</si>
  <si>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</si>
  <si>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</si>
  <si>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</si>
  <si>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</si>
  <si>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</si>
  <si>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</si>
  <si>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</si>
  <si>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</si>
  <si>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</si>
  <si>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</si>
  <si>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</si>
  <si>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</si>
  <si>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</si>
  <si>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</si>
  <si>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</si>
  <si>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</si>
  <si>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</si>
  <si>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</si>
  <si>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</si>
  <si>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</si>
  <si>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</si>
  <si>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</si>
  <si>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</si>
  <si>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</si>
  <si>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</si>
  <si>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</si>
  <si>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</si>
  <si>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</si>
  <si>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</si>
  <si>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</si>
  <si>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</si>
  <si>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</si>
  <si>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</si>
  <si>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</si>
  <si>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</si>
  <si>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概率</t>
    <rPh sb="0" eb="1">
      <t>gai'l</t>
    </rPh>
    <phoneticPr fontId="1" type="noConversion"/>
  </si>
  <si>
    <t>每5层的关键材料</t>
    <rPh sb="0" eb="1">
      <t>mei</t>
    </rPh>
    <rPh sb="2" eb="3">
      <t>ceng</t>
    </rPh>
    <rPh sb="3" eb="4">
      <t>d</t>
    </rPh>
    <rPh sb="4" eb="5">
      <t>guan'jian</t>
    </rPh>
    <rPh sb="6" eb="7">
      <t>cai'l</t>
    </rPh>
    <phoneticPr fontId="1" type="noConversion"/>
  </si>
  <si>
    <t>判定是否为每5层</t>
    <rPh sb="0" eb="1">
      <t>pan'ding</t>
    </rPh>
    <rPh sb="2" eb="3">
      <t>s</t>
    </rPh>
    <rPh sb="3" eb="4">
      <t>fou</t>
    </rPh>
    <rPh sb="4" eb="5">
      <t>wei</t>
    </rPh>
    <rPh sb="5" eb="6">
      <t>mei</t>
    </rPh>
    <rPh sb="7" eb="8">
      <t>ceng</t>
    </rPh>
    <phoneticPr fontId="1" type="noConversion"/>
  </si>
  <si>
    <t>层数</t>
    <rPh sb="0" eb="1">
      <t>ceng'shu</t>
    </rPh>
    <phoneticPr fontId="1" type="noConversion"/>
  </si>
  <si>
    <t>燃烧远征1关奖励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</si>
  <si>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燃烧远征2关奖励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</si>
  <si>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燃烧远征3关奖励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</si>
  <si>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燃烧远征4关奖励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</si>
  <si>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燃烧远征5关奖励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</si>
  <si>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燃烧远征6关奖励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</si>
  <si>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燃烧远征7关奖励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</si>
  <si>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燃烧远征8关奖励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</si>
  <si>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燃烧远征9关奖励</t>
    <rPh sb="0" eb="1">
      <t>ran'shao</t>
    </rPh>
    <rPh sb="2" eb="3">
      <t>yuan'zheng</t>
    </rPh>
    <rPh sb="5" eb="6">
      <t>guan</t>
    </rPh>
    <rPh sb="6" eb="7">
      <t>jiang'l</t>
    </rPh>
    <phoneticPr fontId="3" type="noConversion"/>
  </si>
  <si>
    <t>燃烧远征10关奖励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</si>
  <si>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</si>
  <si>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</si>
  <si>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</si>
  <si>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</si>
  <si>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</si>
  <si>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</si>
  <si>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</si>
  <si>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</si>
  <si>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</si>
  <si>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</si>
  <si>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</si>
  <si>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</si>
  <si>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</si>
  <si>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</si>
  <si>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</si>
  <si>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</si>
  <si>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</si>
  <si>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</si>
  <si>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燃烧远征29关奖励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</si>
  <si>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</si>
  <si>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</si>
  <si>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</si>
  <si>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</si>
  <si>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</si>
  <si>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</si>
  <si>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</si>
  <si>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</si>
  <si>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</si>
  <si>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燃烧远征39关奖励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</si>
  <si>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</si>
  <si>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</si>
  <si>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</si>
  <si>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</si>
  <si>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</si>
  <si>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</si>
  <si>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</si>
  <si>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</si>
  <si>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</si>
  <si>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燃烧远征49关奖励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</si>
  <si>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</si>
  <si>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</si>
  <si>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</si>
  <si>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</si>
  <si>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</si>
  <si>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</si>
  <si>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</si>
  <si>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</si>
  <si>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</si>
  <si>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燃烧远征59关奖励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</si>
  <si>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</si>
  <si>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</si>
  <si>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</si>
  <si>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</si>
  <si>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</si>
  <si>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</si>
  <si>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</si>
  <si>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</si>
  <si>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</si>
  <si>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燃烧远征69关奖励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</si>
  <si>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</si>
  <si>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</si>
  <si>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</si>
  <si>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</si>
  <si>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</si>
  <si>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</si>
  <si>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</si>
  <si>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</si>
  <si>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</si>
  <si>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燃烧远征79关奖励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</si>
  <si>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</si>
  <si>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</si>
  <si>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</si>
  <si>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</si>
  <si>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</si>
  <si>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</si>
  <si>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</si>
  <si>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</si>
  <si>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</si>
  <si>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燃烧远征89关奖励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</si>
  <si>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燃烧远征90关奖励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</si>
  <si>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燃烧远征91关奖励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</si>
  <si>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燃烧远征92关奖励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</si>
  <si>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燃烧远征93关奖励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</si>
  <si>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燃烧远征94关奖励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</si>
  <si>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燃烧远征95关奖励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</si>
  <si>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燃烧远征96关奖励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</si>
  <si>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燃烧远征97关奖励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</si>
  <si>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燃烧远征98关奖励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</si>
  <si>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燃烧远征99关奖励</t>
    <rPh sb="0" eb="1">
      <t>ran'shao</t>
    </rPh>
    <rPh sb="2" eb="3">
      <t>yuan'zheng</t>
    </rPh>
    <rPh sb="6" eb="7">
      <t>guan</t>
    </rPh>
    <rPh sb="7" eb="8">
      <t>jiang'l</t>
    </rPh>
    <phoneticPr fontId="3" type="noConversion"/>
  </si>
  <si>
    <t>燃烧远征100关奖励</t>
    <rPh sb="0" eb="1">
      <t>ran'shao</t>
    </rPh>
    <rPh sb="2" eb="3">
      <t>yuan'zheng</t>
    </rPh>
    <rPh sb="7" eb="8">
      <t>guan</t>
    </rPh>
    <rPh sb="8" eb="9">
      <t>jiang'l</t>
    </rPh>
    <phoneticPr fontId="3" type="noConversion"/>
  </si>
  <si>
    <t>奖励怎么划分？</t>
    <rPh sb="0" eb="1">
      <t>jiang'l</t>
    </rPh>
    <rPh sb="2" eb="3">
      <t>z'm</t>
    </rPh>
    <rPh sb="4" eb="5">
      <t>hua'f</t>
    </rPh>
    <phoneticPr fontId="1" type="noConversion"/>
  </si>
  <si>
    <t>掉经验丹</t>
    <rPh sb="0" eb="1">
      <t>diao</t>
    </rPh>
    <rPh sb="1" eb="2">
      <t>jing'yan</t>
    </rPh>
    <rPh sb="3" eb="4">
      <t>dan</t>
    </rPh>
    <phoneticPr fontId="1" type="noConversion"/>
  </si>
  <si>
    <t>掉金币</t>
    <rPh sb="0" eb="1">
      <t>diao</t>
    </rPh>
    <rPh sb="1" eb="2">
      <t>jin'bi</t>
    </rPh>
    <phoneticPr fontId="1" type="noConversion"/>
  </si>
  <si>
    <t>掉材料</t>
    <rPh sb="0" eb="1">
      <t>diao</t>
    </rPh>
    <rPh sb="1" eb="2">
      <t>cai'l</t>
    </rPh>
    <phoneticPr fontId="1" type="noConversion"/>
  </si>
  <si>
    <t>装备进阶材料1-1</t>
    <phoneticPr fontId="5" type="noConversion"/>
  </si>
  <si>
    <t>金币</t>
    <rPh sb="0" eb="1">
      <t>jin'b</t>
    </rPh>
    <phoneticPr fontId="1" type="noConversion"/>
  </si>
  <si>
    <t>装备进阶材料1-2</t>
    <phoneticPr fontId="5" type="noConversion"/>
  </si>
  <si>
    <t>装备进阶材料1-1</t>
    <phoneticPr fontId="5" type="noConversion"/>
  </si>
  <si>
    <t>装备进阶材料1-2</t>
    <phoneticPr fontId="5" type="noConversion"/>
  </si>
  <si>
    <t>装备进阶材料2-1</t>
    <phoneticPr fontId="5" type="noConversion"/>
  </si>
  <si>
    <t>装备进阶材料2-2</t>
    <phoneticPr fontId="5" type="noConversion"/>
  </si>
  <si>
    <t>装备进阶材料3-1</t>
    <phoneticPr fontId="5" type="noConversion"/>
  </si>
  <si>
    <t>装备进阶材料3-2</t>
    <phoneticPr fontId="5" type="noConversion"/>
  </si>
  <si>
    <t>装备进阶材料4-1</t>
    <phoneticPr fontId="5" type="noConversion"/>
  </si>
  <si>
    <t>装备进阶材料4-2</t>
    <phoneticPr fontId="5" type="noConversion"/>
  </si>
  <si>
    <t>装备进阶材料5-1</t>
    <phoneticPr fontId="5" type="noConversion"/>
  </si>
  <si>
    <t>装备进阶材料6-1</t>
    <phoneticPr fontId="5" type="noConversion"/>
  </si>
  <si>
    <t>装备进阶材料7-1</t>
    <phoneticPr fontId="5" type="noConversion"/>
  </si>
  <si>
    <t>装备进阶材料8-1</t>
    <phoneticPr fontId="5" type="noConversion"/>
  </si>
  <si>
    <t>低级经验丹</t>
    <rPh sb="0" eb="1">
      <t>di'ji</t>
    </rPh>
    <rPh sb="2" eb="3">
      <t>jing'yan</t>
    </rPh>
    <rPh sb="4" eb="5">
      <t>dan</t>
    </rPh>
    <phoneticPr fontId="1" type="noConversion"/>
  </si>
  <si>
    <t>编号</t>
    <rPh sb="0" eb="1">
      <t>bian'h</t>
    </rPh>
    <phoneticPr fontId="1" type="noConversion"/>
  </si>
  <si>
    <t>组</t>
    <rPh sb="0" eb="1">
      <t>zu</t>
    </rPh>
    <phoneticPr fontId="1" type="noConversion"/>
  </si>
  <si>
    <t>材料序号</t>
    <rPh sb="0" eb="1">
      <t>cai'l</t>
    </rPh>
    <rPh sb="2" eb="3">
      <t>xu'hao</t>
    </rPh>
    <phoneticPr fontId="1" type="noConversion"/>
  </si>
  <si>
    <t>奖励标号</t>
    <rPh sb="0" eb="1">
      <t>jiang'l</t>
    </rPh>
    <rPh sb="2" eb="3">
      <t>biao'hao</t>
    </rPh>
    <phoneticPr fontId="1" type="noConversion"/>
  </si>
  <si>
    <t>深渊1关奖励</t>
    <rPh sb="0" eb="1">
      <t>shen'yuan</t>
    </rPh>
    <rPh sb="3" eb="4">
      <t>guan</t>
    </rPh>
    <rPh sb="4" eb="5">
      <t>jiang'l</t>
    </rPh>
    <phoneticPr fontId="3" type="noConversion"/>
  </si>
  <si>
    <t>深渊2关奖励</t>
    <rPh sb="0" eb="1">
      <t>shen'yuan</t>
    </rPh>
    <rPh sb="3" eb="4">
      <t>guan</t>
    </rPh>
    <rPh sb="4" eb="5">
      <t>jiang'l</t>
    </rPh>
    <phoneticPr fontId="3" type="noConversion"/>
  </si>
  <si>
    <t>深渊3关奖励</t>
    <rPh sb="0" eb="1">
      <t>shen'yuan</t>
    </rPh>
    <rPh sb="3" eb="4">
      <t>guan</t>
    </rPh>
    <rPh sb="4" eb="5">
      <t>jiang'l</t>
    </rPh>
    <phoneticPr fontId="3" type="noConversion"/>
  </si>
  <si>
    <t>深渊4关奖励</t>
    <rPh sb="0" eb="1">
      <t>shen'yuan</t>
    </rPh>
    <rPh sb="3" eb="4">
      <t>guan</t>
    </rPh>
    <rPh sb="4" eb="5">
      <t>jiang'l</t>
    </rPh>
    <phoneticPr fontId="3" type="noConversion"/>
  </si>
  <si>
    <t>深渊5关奖励</t>
    <rPh sb="0" eb="1">
      <t>shen'yuan</t>
    </rPh>
    <rPh sb="3" eb="4">
      <t>guan</t>
    </rPh>
    <rPh sb="4" eb="5">
      <t>jiang'l</t>
    </rPh>
    <phoneticPr fontId="3" type="noConversion"/>
  </si>
  <si>
    <t>深渊6关奖励</t>
    <rPh sb="0" eb="1">
      <t>shen'yuan</t>
    </rPh>
    <rPh sb="3" eb="4">
      <t>guan</t>
    </rPh>
    <rPh sb="4" eb="5">
      <t>jiang'l</t>
    </rPh>
    <phoneticPr fontId="3" type="noConversion"/>
  </si>
  <si>
    <t>深渊7关奖励</t>
    <rPh sb="0" eb="1">
      <t>shen'yuan</t>
    </rPh>
    <rPh sb="3" eb="4">
      <t>guan</t>
    </rPh>
    <rPh sb="4" eb="5">
      <t>jiang'l</t>
    </rPh>
    <phoneticPr fontId="3" type="noConversion"/>
  </si>
  <si>
    <t>深渊8关奖励</t>
    <rPh sb="0" eb="1">
      <t>shen'yuan</t>
    </rPh>
    <rPh sb="3" eb="4">
      <t>guan</t>
    </rPh>
    <rPh sb="4" eb="5">
      <t>jiang'l</t>
    </rPh>
    <phoneticPr fontId="3" type="noConversion"/>
  </si>
  <si>
    <t>深渊9关奖励</t>
    <rPh sb="0" eb="1">
      <t>shen'yuan</t>
    </rPh>
    <rPh sb="3" eb="4">
      <t>guan</t>
    </rPh>
    <rPh sb="4" eb="5">
      <t>jiang'l</t>
    </rPh>
    <phoneticPr fontId="3" type="noConversion"/>
  </si>
  <si>
    <t>深渊10关奖励</t>
    <rPh sb="0" eb="1">
      <t>shen'yuan</t>
    </rPh>
    <rPh sb="4" eb="5">
      <t>guan</t>
    </rPh>
    <rPh sb="5" eb="6">
      <t>jiang'l</t>
    </rPh>
    <phoneticPr fontId="3" type="noConversion"/>
  </si>
  <si>
    <t>深渊11关奖励</t>
    <rPh sb="0" eb="1">
      <t>shen'yuan</t>
    </rPh>
    <rPh sb="4" eb="5">
      <t>guan</t>
    </rPh>
    <rPh sb="5" eb="6">
      <t>jiang'l</t>
    </rPh>
    <phoneticPr fontId="3" type="noConversion"/>
  </si>
  <si>
    <t>深渊12关奖励</t>
    <rPh sb="0" eb="1">
      <t>shen'yuan</t>
    </rPh>
    <rPh sb="4" eb="5">
      <t>guan</t>
    </rPh>
    <rPh sb="5" eb="6">
      <t>jiang'l</t>
    </rPh>
    <phoneticPr fontId="3" type="noConversion"/>
  </si>
  <si>
    <t>深渊13关奖励</t>
    <rPh sb="0" eb="1">
      <t>shen'yuan</t>
    </rPh>
    <rPh sb="4" eb="5">
      <t>guan</t>
    </rPh>
    <rPh sb="5" eb="6">
      <t>jiang'l</t>
    </rPh>
    <phoneticPr fontId="3" type="noConversion"/>
  </si>
  <si>
    <t>深渊14关奖励</t>
    <rPh sb="0" eb="1">
      <t>shen'yuan</t>
    </rPh>
    <rPh sb="4" eb="5">
      <t>guan</t>
    </rPh>
    <rPh sb="5" eb="6">
      <t>jiang'l</t>
    </rPh>
    <phoneticPr fontId="3" type="noConversion"/>
  </si>
  <si>
    <t>深渊15关奖励</t>
    <rPh sb="0" eb="1">
      <t>shen'yuan</t>
    </rPh>
    <rPh sb="4" eb="5">
      <t>guan</t>
    </rPh>
    <rPh sb="5" eb="6">
      <t>jiang'l</t>
    </rPh>
    <phoneticPr fontId="3" type="noConversion"/>
  </si>
  <si>
    <t>深渊16关奖励</t>
    <rPh sb="0" eb="1">
      <t>shen'yuan</t>
    </rPh>
    <rPh sb="4" eb="5">
      <t>guan</t>
    </rPh>
    <rPh sb="5" eb="6">
      <t>jiang'l</t>
    </rPh>
    <phoneticPr fontId="3" type="noConversion"/>
  </si>
  <si>
    <t>深渊17关奖励</t>
    <rPh sb="0" eb="1">
      <t>shen'yuan</t>
    </rPh>
    <rPh sb="4" eb="5">
      <t>guan</t>
    </rPh>
    <rPh sb="5" eb="6">
      <t>jiang'l</t>
    </rPh>
    <phoneticPr fontId="3" type="noConversion"/>
  </si>
  <si>
    <t>深渊18关奖励</t>
    <rPh sb="0" eb="1">
      <t>shen'yuan</t>
    </rPh>
    <rPh sb="4" eb="5">
      <t>guan</t>
    </rPh>
    <rPh sb="5" eb="6">
      <t>jiang'l</t>
    </rPh>
    <phoneticPr fontId="3" type="noConversion"/>
  </si>
  <si>
    <t>深渊19关奖励</t>
    <rPh sb="0" eb="1">
      <t>shen'yuan</t>
    </rPh>
    <rPh sb="4" eb="5">
      <t>guan</t>
    </rPh>
    <rPh sb="5" eb="6">
      <t>jiang'l</t>
    </rPh>
    <phoneticPr fontId="3" type="noConversion"/>
  </si>
  <si>
    <t>深渊20关奖励</t>
    <rPh sb="0" eb="1">
      <t>shen'yuan</t>
    </rPh>
    <rPh sb="4" eb="5">
      <t>guan</t>
    </rPh>
    <rPh sb="5" eb="6">
      <t>jiang'l</t>
    </rPh>
    <phoneticPr fontId="3" type="noConversion"/>
  </si>
  <si>
    <t>深渊21关奖励</t>
    <rPh sb="0" eb="1">
      <t>shen'yuan</t>
    </rPh>
    <rPh sb="4" eb="5">
      <t>guan</t>
    </rPh>
    <rPh sb="5" eb="6">
      <t>jiang'l</t>
    </rPh>
    <phoneticPr fontId="3" type="noConversion"/>
  </si>
  <si>
    <t>深渊22关奖励</t>
    <rPh sb="0" eb="1">
      <t>shen'yuan</t>
    </rPh>
    <rPh sb="4" eb="5">
      <t>guan</t>
    </rPh>
    <rPh sb="5" eb="6">
      <t>jiang'l</t>
    </rPh>
    <phoneticPr fontId="3" type="noConversion"/>
  </si>
  <si>
    <t>深渊23关奖励</t>
    <rPh sb="0" eb="1">
      <t>shen'yuan</t>
    </rPh>
    <rPh sb="4" eb="5">
      <t>guan</t>
    </rPh>
    <rPh sb="5" eb="6">
      <t>jiang'l</t>
    </rPh>
    <phoneticPr fontId="3" type="noConversion"/>
  </si>
  <si>
    <t>深渊24关奖励</t>
    <rPh sb="0" eb="1">
      <t>shen'yuan</t>
    </rPh>
    <rPh sb="4" eb="5">
      <t>guan</t>
    </rPh>
    <rPh sb="5" eb="6">
      <t>jiang'l</t>
    </rPh>
    <phoneticPr fontId="3" type="noConversion"/>
  </si>
  <si>
    <t>深渊25关奖励</t>
    <rPh sb="0" eb="1">
      <t>shen'yuan</t>
    </rPh>
    <rPh sb="4" eb="5">
      <t>guan</t>
    </rPh>
    <rPh sb="5" eb="6">
      <t>jiang'l</t>
    </rPh>
    <phoneticPr fontId="3" type="noConversion"/>
  </si>
  <si>
    <t>深渊26关奖励</t>
    <rPh sb="0" eb="1">
      <t>shen'yuan</t>
    </rPh>
    <rPh sb="4" eb="5">
      <t>guan</t>
    </rPh>
    <rPh sb="5" eb="6">
      <t>jiang'l</t>
    </rPh>
    <phoneticPr fontId="3" type="noConversion"/>
  </si>
  <si>
    <t>深渊27关奖励</t>
    <rPh sb="0" eb="1">
      <t>shen'yuan</t>
    </rPh>
    <rPh sb="4" eb="5">
      <t>guan</t>
    </rPh>
    <rPh sb="5" eb="6">
      <t>jiang'l</t>
    </rPh>
    <phoneticPr fontId="3" type="noConversion"/>
  </si>
  <si>
    <t>深渊28关奖励</t>
    <rPh sb="0" eb="1">
      <t>shen'yuan</t>
    </rPh>
    <rPh sb="4" eb="5">
      <t>guan</t>
    </rPh>
    <rPh sb="5" eb="6">
      <t>jiang'l</t>
    </rPh>
    <phoneticPr fontId="3" type="noConversion"/>
  </si>
  <si>
    <t>深渊29关奖励</t>
    <rPh sb="0" eb="1">
      <t>shen'yuan</t>
    </rPh>
    <rPh sb="4" eb="5">
      <t>guan</t>
    </rPh>
    <rPh sb="5" eb="6">
      <t>jiang'l</t>
    </rPh>
    <phoneticPr fontId="3" type="noConversion"/>
  </si>
  <si>
    <t>深渊30关奖励</t>
    <rPh sb="0" eb="1">
      <t>shen'yuan</t>
    </rPh>
    <rPh sb="4" eb="5">
      <t>guan</t>
    </rPh>
    <rPh sb="5" eb="6">
      <t>jiang'l</t>
    </rPh>
    <phoneticPr fontId="3" type="noConversion"/>
  </si>
  <si>
    <t>深渊31关奖励</t>
    <rPh sb="0" eb="1">
      <t>shen'yuan</t>
    </rPh>
    <rPh sb="4" eb="5">
      <t>guan</t>
    </rPh>
    <rPh sb="5" eb="6">
      <t>jiang'l</t>
    </rPh>
    <phoneticPr fontId="3" type="noConversion"/>
  </si>
  <si>
    <t>深渊32关奖励</t>
    <rPh sb="0" eb="1">
      <t>shen'yuan</t>
    </rPh>
    <rPh sb="4" eb="5">
      <t>guan</t>
    </rPh>
    <rPh sb="5" eb="6">
      <t>jiang'l</t>
    </rPh>
    <phoneticPr fontId="3" type="noConversion"/>
  </si>
  <si>
    <t>深渊33关奖励</t>
    <rPh sb="0" eb="1">
      <t>shen'yuan</t>
    </rPh>
    <rPh sb="4" eb="5">
      <t>guan</t>
    </rPh>
    <rPh sb="5" eb="6">
      <t>jiang'l</t>
    </rPh>
    <phoneticPr fontId="3" type="noConversion"/>
  </si>
  <si>
    <t>深渊34关奖励</t>
    <rPh sb="0" eb="1">
      <t>shen'yuan</t>
    </rPh>
    <rPh sb="4" eb="5">
      <t>guan</t>
    </rPh>
    <rPh sb="5" eb="6">
      <t>jiang'l</t>
    </rPh>
    <phoneticPr fontId="3" type="noConversion"/>
  </si>
  <si>
    <t>深渊35关奖励</t>
    <rPh sb="0" eb="1">
      <t>shen'yuan</t>
    </rPh>
    <rPh sb="4" eb="5">
      <t>guan</t>
    </rPh>
    <rPh sb="5" eb="6">
      <t>jiang'l</t>
    </rPh>
    <phoneticPr fontId="3" type="noConversion"/>
  </si>
  <si>
    <t>深渊36关奖励</t>
    <rPh sb="0" eb="1">
      <t>shen'yuan</t>
    </rPh>
    <rPh sb="4" eb="5">
      <t>guan</t>
    </rPh>
    <rPh sb="5" eb="6">
      <t>jiang'l</t>
    </rPh>
    <phoneticPr fontId="3" type="noConversion"/>
  </si>
  <si>
    <t>深渊37关奖励</t>
    <rPh sb="0" eb="1">
      <t>shen'yuan</t>
    </rPh>
    <rPh sb="4" eb="5">
      <t>guan</t>
    </rPh>
    <rPh sb="5" eb="6">
      <t>jiang'l</t>
    </rPh>
    <phoneticPr fontId="3" type="noConversion"/>
  </si>
  <si>
    <t>深渊38关奖励</t>
    <rPh sb="0" eb="1">
      <t>shen'yuan</t>
    </rPh>
    <rPh sb="4" eb="5">
      <t>guan</t>
    </rPh>
    <rPh sb="5" eb="6">
      <t>jiang'l</t>
    </rPh>
    <phoneticPr fontId="3" type="noConversion"/>
  </si>
  <si>
    <t>深渊39关奖励</t>
    <rPh sb="0" eb="1">
      <t>shen'yuan</t>
    </rPh>
    <rPh sb="4" eb="5">
      <t>guan</t>
    </rPh>
    <rPh sb="5" eb="6">
      <t>jiang'l</t>
    </rPh>
    <phoneticPr fontId="3" type="noConversion"/>
  </si>
  <si>
    <t>深渊40关奖励</t>
    <rPh sb="0" eb="1">
      <t>shen'yuan</t>
    </rPh>
    <rPh sb="4" eb="5">
      <t>guan</t>
    </rPh>
    <rPh sb="5" eb="6">
      <t>jiang'l</t>
    </rPh>
    <phoneticPr fontId="3" type="noConversion"/>
  </si>
  <si>
    <t>深渊41关奖励</t>
    <rPh sb="0" eb="1">
      <t>shen'yuan</t>
    </rPh>
    <rPh sb="4" eb="5">
      <t>guan</t>
    </rPh>
    <rPh sb="5" eb="6">
      <t>jiang'l</t>
    </rPh>
    <phoneticPr fontId="3" type="noConversion"/>
  </si>
  <si>
    <t>深渊42关奖励</t>
    <rPh sb="0" eb="1">
      <t>shen'yuan</t>
    </rPh>
    <rPh sb="4" eb="5">
      <t>guan</t>
    </rPh>
    <rPh sb="5" eb="6">
      <t>jiang'l</t>
    </rPh>
    <phoneticPr fontId="3" type="noConversion"/>
  </si>
  <si>
    <t>深渊43关奖励</t>
    <rPh sb="0" eb="1">
      <t>shen'yuan</t>
    </rPh>
    <rPh sb="4" eb="5">
      <t>guan</t>
    </rPh>
    <rPh sb="5" eb="6">
      <t>jiang'l</t>
    </rPh>
    <phoneticPr fontId="3" type="noConversion"/>
  </si>
  <si>
    <t>深渊44关奖励</t>
    <rPh sb="0" eb="1">
      <t>shen'yuan</t>
    </rPh>
    <rPh sb="4" eb="5">
      <t>guan</t>
    </rPh>
    <rPh sb="5" eb="6">
      <t>jiang'l</t>
    </rPh>
    <phoneticPr fontId="3" type="noConversion"/>
  </si>
  <si>
    <t>深渊45关奖励</t>
    <rPh sb="0" eb="1">
      <t>shen'yuan</t>
    </rPh>
    <rPh sb="4" eb="5">
      <t>guan</t>
    </rPh>
    <rPh sb="5" eb="6">
      <t>jiang'l</t>
    </rPh>
    <phoneticPr fontId="3" type="noConversion"/>
  </si>
  <si>
    <t>深渊46关奖励</t>
    <rPh sb="0" eb="1">
      <t>shen'yuan</t>
    </rPh>
    <rPh sb="4" eb="5">
      <t>guan</t>
    </rPh>
    <rPh sb="5" eb="6">
      <t>jiang'l</t>
    </rPh>
    <phoneticPr fontId="3" type="noConversion"/>
  </si>
  <si>
    <t>深渊47关奖励</t>
    <rPh sb="0" eb="1">
      <t>shen'yuan</t>
    </rPh>
    <rPh sb="4" eb="5">
      <t>guan</t>
    </rPh>
    <rPh sb="5" eb="6">
      <t>jiang'l</t>
    </rPh>
    <phoneticPr fontId="3" type="noConversion"/>
  </si>
  <si>
    <t>深渊48关奖励</t>
    <rPh sb="0" eb="1">
      <t>shen'yuan</t>
    </rPh>
    <rPh sb="4" eb="5">
      <t>guan</t>
    </rPh>
    <rPh sb="5" eb="6">
      <t>jiang'l</t>
    </rPh>
    <phoneticPr fontId="3" type="noConversion"/>
  </si>
  <si>
    <t>深渊49关奖励</t>
    <rPh sb="0" eb="1">
      <t>shen'yuan</t>
    </rPh>
    <rPh sb="4" eb="5">
      <t>guan</t>
    </rPh>
    <rPh sb="5" eb="6">
      <t>jiang'l</t>
    </rPh>
    <phoneticPr fontId="3" type="noConversion"/>
  </si>
  <si>
    <t>深渊50关奖励</t>
    <rPh sb="0" eb="1">
      <t>shen'yuan</t>
    </rPh>
    <rPh sb="4" eb="5">
      <t>guan</t>
    </rPh>
    <rPh sb="5" eb="6">
      <t>jiang'l</t>
    </rPh>
    <phoneticPr fontId="3" type="noConversion"/>
  </si>
  <si>
    <t>深渊51关奖励</t>
    <rPh sb="0" eb="1">
      <t>shen'yuan</t>
    </rPh>
    <rPh sb="4" eb="5">
      <t>guan</t>
    </rPh>
    <rPh sb="5" eb="6">
      <t>jiang'l</t>
    </rPh>
    <phoneticPr fontId="3" type="noConversion"/>
  </si>
  <si>
    <t>深渊52关奖励</t>
    <rPh sb="0" eb="1">
      <t>shen'yuan</t>
    </rPh>
    <rPh sb="4" eb="5">
      <t>guan</t>
    </rPh>
    <rPh sb="5" eb="6">
      <t>jiang'l</t>
    </rPh>
    <phoneticPr fontId="3" type="noConversion"/>
  </si>
  <si>
    <t>深渊53关奖励</t>
    <rPh sb="0" eb="1">
      <t>shen'yuan</t>
    </rPh>
    <rPh sb="4" eb="5">
      <t>guan</t>
    </rPh>
    <rPh sb="5" eb="6">
      <t>jiang'l</t>
    </rPh>
    <phoneticPr fontId="3" type="noConversion"/>
  </si>
  <si>
    <t>深渊54关奖励</t>
    <rPh sb="0" eb="1">
      <t>shen'yuan</t>
    </rPh>
    <rPh sb="4" eb="5">
      <t>guan</t>
    </rPh>
    <rPh sb="5" eb="6">
      <t>jiang'l</t>
    </rPh>
    <phoneticPr fontId="3" type="noConversion"/>
  </si>
  <si>
    <t>深渊55关奖励</t>
    <rPh sb="0" eb="1">
      <t>shen'yuan</t>
    </rPh>
    <rPh sb="4" eb="5">
      <t>guan</t>
    </rPh>
    <rPh sb="5" eb="6">
      <t>jiang'l</t>
    </rPh>
    <phoneticPr fontId="3" type="noConversion"/>
  </si>
  <si>
    <t>深渊56关奖励</t>
    <rPh sb="0" eb="1">
      <t>shen'yuan</t>
    </rPh>
    <rPh sb="4" eb="5">
      <t>guan</t>
    </rPh>
    <rPh sb="5" eb="6">
      <t>jiang'l</t>
    </rPh>
    <phoneticPr fontId="3" type="noConversion"/>
  </si>
  <si>
    <t>深渊57关奖励</t>
    <rPh sb="0" eb="1">
      <t>shen'yuan</t>
    </rPh>
    <rPh sb="4" eb="5">
      <t>guan</t>
    </rPh>
    <rPh sb="5" eb="6">
      <t>jiang'l</t>
    </rPh>
    <phoneticPr fontId="3" type="noConversion"/>
  </si>
  <si>
    <t>深渊58关奖励</t>
    <rPh sb="0" eb="1">
      <t>shen'yuan</t>
    </rPh>
    <rPh sb="4" eb="5">
      <t>guan</t>
    </rPh>
    <rPh sb="5" eb="6">
      <t>jiang'l</t>
    </rPh>
    <phoneticPr fontId="3" type="noConversion"/>
  </si>
  <si>
    <t>深渊59关奖励</t>
    <rPh sb="0" eb="1">
      <t>shen'yuan</t>
    </rPh>
    <rPh sb="4" eb="5">
      <t>guan</t>
    </rPh>
    <rPh sb="5" eb="6">
      <t>jiang'l</t>
    </rPh>
    <phoneticPr fontId="3" type="noConversion"/>
  </si>
  <si>
    <t>深渊60关奖励</t>
    <rPh sb="0" eb="1">
      <t>shen'yuan</t>
    </rPh>
    <rPh sb="4" eb="5">
      <t>guan</t>
    </rPh>
    <rPh sb="5" eb="6">
      <t>jiang'l</t>
    </rPh>
    <phoneticPr fontId="3" type="noConversion"/>
  </si>
  <si>
    <t>深渊61关奖励</t>
    <rPh sb="0" eb="1">
      <t>shen'yuan</t>
    </rPh>
    <rPh sb="4" eb="5">
      <t>guan</t>
    </rPh>
    <rPh sb="5" eb="6">
      <t>jiang'l</t>
    </rPh>
    <phoneticPr fontId="3" type="noConversion"/>
  </si>
  <si>
    <t>深渊62关奖励</t>
    <rPh sb="0" eb="1">
      <t>shen'yuan</t>
    </rPh>
    <rPh sb="4" eb="5">
      <t>guan</t>
    </rPh>
    <rPh sb="5" eb="6">
      <t>jiang'l</t>
    </rPh>
    <phoneticPr fontId="3" type="noConversion"/>
  </si>
  <si>
    <t>深渊63关奖励</t>
    <rPh sb="0" eb="1">
      <t>shen'yuan</t>
    </rPh>
    <rPh sb="4" eb="5">
      <t>guan</t>
    </rPh>
    <rPh sb="5" eb="6">
      <t>jiang'l</t>
    </rPh>
    <phoneticPr fontId="3" type="noConversion"/>
  </si>
  <si>
    <t>深渊64关奖励</t>
    <rPh sb="0" eb="1">
      <t>shen'yuan</t>
    </rPh>
    <rPh sb="4" eb="5">
      <t>guan</t>
    </rPh>
    <rPh sb="5" eb="6">
      <t>jiang'l</t>
    </rPh>
    <phoneticPr fontId="3" type="noConversion"/>
  </si>
  <si>
    <t>深渊65关奖励</t>
    <rPh sb="0" eb="1">
      <t>shen'yuan</t>
    </rPh>
    <rPh sb="4" eb="5">
      <t>guan</t>
    </rPh>
    <rPh sb="5" eb="6">
      <t>jiang'l</t>
    </rPh>
    <phoneticPr fontId="3" type="noConversion"/>
  </si>
  <si>
    <t>深渊66关奖励</t>
    <rPh sb="0" eb="1">
      <t>shen'yuan</t>
    </rPh>
    <rPh sb="4" eb="5">
      <t>guan</t>
    </rPh>
    <rPh sb="5" eb="6">
      <t>jiang'l</t>
    </rPh>
    <phoneticPr fontId="3" type="noConversion"/>
  </si>
  <si>
    <t>深渊67关奖励</t>
    <rPh sb="0" eb="1">
      <t>shen'yuan</t>
    </rPh>
    <rPh sb="4" eb="5">
      <t>guan</t>
    </rPh>
    <rPh sb="5" eb="6">
      <t>jiang'l</t>
    </rPh>
    <phoneticPr fontId="3" type="noConversion"/>
  </si>
  <si>
    <t>深渊68关奖励</t>
    <rPh sb="0" eb="1">
      <t>shen'yuan</t>
    </rPh>
    <rPh sb="4" eb="5">
      <t>guan</t>
    </rPh>
    <rPh sb="5" eb="6">
      <t>jiang'l</t>
    </rPh>
    <phoneticPr fontId="3" type="noConversion"/>
  </si>
  <si>
    <t>深渊69关奖励</t>
    <rPh sb="0" eb="1">
      <t>shen'yuan</t>
    </rPh>
    <rPh sb="4" eb="5">
      <t>guan</t>
    </rPh>
    <rPh sb="5" eb="6">
      <t>jiang'l</t>
    </rPh>
    <phoneticPr fontId="3" type="noConversion"/>
  </si>
  <si>
    <t>深渊70关奖励</t>
    <rPh sb="0" eb="1">
      <t>shen'yuan</t>
    </rPh>
    <rPh sb="4" eb="5">
      <t>guan</t>
    </rPh>
    <rPh sb="5" eb="6">
      <t>jiang'l</t>
    </rPh>
    <phoneticPr fontId="3" type="noConversion"/>
  </si>
  <si>
    <t>深渊71关奖励</t>
    <rPh sb="0" eb="1">
      <t>shen'yuan</t>
    </rPh>
    <rPh sb="4" eb="5">
      <t>guan</t>
    </rPh>
    <rPh sb="5" eb="6">
      <t>jiang'l</t>
    </rPh>
    <phoneticPr fontId="3" type="noConversion"/>
  </si>
  <si>
    <t>深渊72关奖励</t>
    <rPh sb="0" eb="1">
      <t>shen'yuan</t>
    </rPh>
    <rPh sb="4" eb="5">
      <t>guan</t>
    </rPh>
    <rPh sb="5" eb="6">
      <t>jiang'l</t>
    </rPh>
    <phoneticPr fontId="3" type="noConversion"/>
  </si>
  <si>
    <t>深渊73关奖励</t>
    <rPh sb="0" eb="1">
      <t>shen'yuan</t>
    </rPh>
    <rPh sb="4" eb="5">
      <t>guan</t>
    </rPh>
    <rPh sb="5" eb="6">
      <t>jiang'l</t>
    </rPh>
    <phoneticPr fontId="3" type="noConversion"/>
  </si>
  <si>
    <t>深渊74关奖励</t>
    <rPh sb="0" eb="1">
      <t>shen'yuan</t>
    </rPh>
    <rPh sb="4" eb="5">
      <t>guan</t>
    </rPh>
    <rPh sb="5" eb="6">
      <t>jiang'l</t>
    </rPh>
    <phoneticPr fontId="3" type="noConversion"/>
  </si>
  <si>
    <t>深渊75关奖励</t>
    <rPh sb="0" eb="1">
      <t>shen'yuan</t>
    </rPh>
    <rPh sb="4" eb="5">
      <t>guan</t>
    </rPh>
    <rPh sb="5" eb="6">
      <t>jiang'l</t>
    </rPh>
    <phoneticPr fontId="3" type="noConversion"/>
  </si>
  <si>
    <t>深渊76关奖励</t>
    <rPh sb="0" eb="1">
      <t>shen'yuan</t>
    </rPh>
    <rPh sb="4" eb="5">
      <t>guan</t>
    </rPh>
    <rPh sb="5" eb="6">
      <t>jiang'l</t>
    </rPh>
    <phoneticPr fontId="3" type="noConversion"/>
  </si>
  <si>
    <t>深渊77关奖励</t>
    <rPh sb="0" eb="1">
      <t>shen'yuan</t>
    </rPh>
    <rPh sb="4" eb="5">
      <t>guan</t>
    </rPh>
    <rPh sb="5" eb="6">
      <t>jiang'l</t>
    </rPh>
    <phoneticPr fontId="3" type="noConversion"/>
  </si>
  <si>
    <t>深渊78关奖励</t>
    <rPh sb="0" eb="1">
      <t>shen'yuan</t>
    </rPh>
    <rPh sb="4" eb="5">
      <t>guan</t>
    </rPh>
    <rPh sb="5" eb="6">
      <t>jiang'l</t>
    </rPh>
    <phoneticPr fontId="3" type="noConversion"/>
  </si>
  <si>
    <t>深渊79关奖励</t>
    <rPh sb="0" eb="1">
      <t>shen'yuan</t>
    </rPh>
    <rPh sb="4" eb="5">
      <t>guan</t>
    </rPh>
    <rPh sb="5" eb="6">
      <t>jiang'l</t>
    </rPh>
    <phoneticPr fontId="3" type="noConversion"/>
  </si>
  <si>
    <t>深渊80关奖励</t>
    <rPh sb="0" eb="1">
      <t>shen'yuan</t>
    </rPh>
    <rPh sb="4" eb="5">
      <t>guan</t>
    </rPh>
    <rPh sb="5" eb="6">
      <t>jiang'l</t>
    </rPh>
    <phoneticPr fontId="3" type="noConversion"/>
  </si>
  <si>
    <t>深渊81关奖励</t>
    <rPh sb="0" eb="1">
      <t>shen'yuan</t>
    </rPh>
    <rPh sb="4" eb="5">
      <t>guan</t>
    </rPh>
    <rPh sb="5" eb="6">
      <t>jiang'l</t>
    </rPh>
    <phoneticPr fontId="3" type="noConversion"/>
  </si>
  <si>
    <t>深渊82关奖励</t>
    <rPh sb="0" eb="1">
      <t>shen'yuan</t>
    </rPh>
    <rPh sb="4" eb="5">
      <t>guan</t>
    </rPh>
    <rPh sb="5" eb="6">
      <t>jiang'l</t>
    </rPh>
    <phoneticPr fontId="3" type="noConversion"/>
  </si>
  <si>
    <t>深渊83关奖励</t>
    <rPh sb="0" eb="1">
      <t>shen'yuan</t>
    </rPh>
    <rPh sb="4" eb="5">
      <t>guan</t>
    </rPh>
    <rPh sb="5" eb="6">
      <t>jiang'l</t>
    </rPh>
    <phoneticPr fontId="3" type="noConversion"/>
  </si>
  <si>
    <t>深渊84关奖励</t>
    <rPh sb="0" eb="1">
      <t>shen'yuan</t>
    </rPh>
    <rPh sb="4" eb="5">
      <t>guan</t>
    </rPh>
    <rPh sb="5" eb="6">
      <t>jiang'l</t>
    </rPh>
    <phoneticPr fontId="3" type="noConversion"/>
  </si>
  <si>
    <t>深渊85关奖励</t>
    <rPh sb="0" eb="1">
      <t>shen'yuan</t>
    </rPh>
    <rPh sb="4" eb="5">
      <t>guan</t>
    </rPh>
    <rPh sb="5" eb="6">
      <t>jiang'l</t>
    </rPh>
    <phoneticPr fontId="3" type="noConversion"/>
  </si>
  <si>
    <t>深渊86关奖励</t>
    <rPh sb="0" eb="1">
      <t>shen'yuan</t>
    </rPh>
    <rPh sb="4" eb="5">
      <t>guan</t>
    </rPh>
    <rPh sb="5" eb="6">
      <t>jiang'l</t>
    </rPh>
    <phoneticPr fontId="3" type="noConversion"/>
  </si>
  <si>
    <t>深渊87关奖励</t>
    <rPh sb="0" eb="1">
      <t>shen'yuan</t>
    </rPh>
    <rPh sb="4" eb="5">
      <t>guan</t>
    </rPh>
    <rPh sb="5" eb="6">
      <t>jiang'l</t>
    </rPh>
    <phoneticPr fontId="3" type="noConversion"/>
  </si>
  <si>
    <t>深渊88关奖励</t>
    <rPh sb="0" eb="1">
      <t>shen'yuan</t>
    </rPh>
    <rPh sb="4" eb="5">
      <t>guan</t>
    </rPh>
    <rPh sb="5" eb="6">
      <t>jiang'l</t>
    </rPh>
    <phoneticPr fontId="3" type="noConversion"/>
  </si>
  <si>
    <t>深渊89关奖励</t>
    <rPh sb="0" eb="1">
      <t>shen'yuan</t>
    </rPh>
    <rPh sb="4" eb="5">
      <t>guan</t>
    </rPh>
    <rPh sb="5" eb="6">
      <t>jiang'l</t>
    </rPh>
    <phoneticPr fontId="3" type="noConversion"/>
  </si>
  <si>
    <t>深渊90关奖励</t>
    <rPh sb="0" eb="1">
      <t>shen'yuan</t>
    </rPh>
    <rPh sb="4" eb="5">
      <t>guan</t>
    </rPh>
    <rPh sb="5" eb="6">
      <t>jiang'l</t>
    </rPh>
    <phoneticPr fontId="3" type="noConversion"/>
  </si>
  <si>
    <t>深渊91关奖励</t>
    <rPh sb="0" eb="1">
      <t>shen'yuan</t>
    </rPh>
    <rPh sb="4" eb="5">
      <t>guan</t>
    </rPh>
    <rPh sb="5" eb="6">
      <t>jiang'l</t>
    </rPh>
    <phoneticPr fontId="3" type="noConversion"/>
  </si>
  <si>
    <t>深渊92关奖励</t>
    <rPh sb="0" eb="1">
      <t>shen'yuan</t>
    </rPh>
    <rPh sb="4" eb="5">
      <t>guan</t>
    </rPh>
    <rPh sb="5" eb="6">
      <t>jiang'l</t>
    </rPh>
    <phoneticPr fontId="3" type="noConversion"/>
  </si>
  <si>
    <t>深渊93关奖励</t>
    <rPh sb="0" eb="1">
      <t>shen'yuan</t>
    </rPh>
    <rPh sb="4" eb="5">
      <t>guan</t>
    </rPh>
    <rPh sb="5" eb="6">
      <t>jiang'l</t>
    </rPh>
    <phoneticPr fontId="3" type="noConversion"/>
  </si>
  <si>
    <t>深渊94关奖励</t>
    <rPh sb="0" eb="1">
      <t>shen'yuan</t>
    </rPh>
    <rPh sb="4" eb="5">
      <t>guan</t>
    </rPh>
    <rPh sb="5" eb="6">
      <t>jiang'l</t>
    </rPh>
    <phoneticPr fontId="3" type="noConversion"/>
  </si>
  <si>
    <t>深渊95关奖励</t>
    <rPh sb="0" eb="1">
      <t>shen'yuan</t>
    </rPh>
    <rPh sb="4" eb="5">
      <t>guan</t>
    </rPh>
    <rPh sb="5" eb="6">
      <t>jiang'l</t>
    </rPh>
    <phoneticPr fontId="3" type="noConversion"/>
  </si>
  <si>
    <t>深渊96关奖励</t>
    <rPh sb="0" eb="1">
      <t>shen'yuan</t>
    </rPh>
    <rPh sb="4" eb="5">
      <t>guan</t>
    </rPh>
    <rPh sb="5" eb="6">
      <t>jiang'l</t>
    </rPh>
    <phoneticPr fontId="3" type="noConversion"/>
  </si>
  <si>
    <t>深渊97关奖励</t>
    <rPh sb="0" eb="1">
      <t>shen'yuan</t>
    </rPh>
    <rPh sb="4" eb="5">
      <t>guan</t>
    </rPh>
    <rPh sb="5" eb="6">
      <t>jiang'l</t>
    </rPh>
    <phoneticPr fontId="3" type="noConversion"/>
  </si>
  <si>
    <t>深渊98关奖励</t>
    <rPh sb="0" eb="1">
      <t>shen'yuan</t>
    </rPh>
    <rPh sb="4" eb="5">
      <t>guan</t>
    </rPh>
    <rPh sb="5" eb="6">
      <t>jiang'l</t>
    </rPh>
    <phoneticPr fontId="3" type="noConversion"/>
  </si>
  <si>
    <t>深渊99关奖励</t>
    <rPh sb="0" eb="1">
      <t>shen'yuan</t>
    </rPh>
    <rPh sb="4" eb="5">
      <t>guan</t>
    </rPh>
    <rPh sb="5" eb="6">
      <t>jiang'l</t>
    </rPh>
    <phoneticPr fontId="3" type="noConversion"/>
  </si>
  <si>
    <t>深渊100关奖励</t>
    <rPh sb="0" eb="1">
      <t>shen'yuan</t>
    </rPh>
    <rPh sb="5" eb="6">
      <t>guan</t>
    </rPh>
    <rPh sb="6" eb="7">
      <t>jiang'l</t>
    </rPh>
    <phoneticPr fontId="3" type="noConversion"/>
  </si>
  <si>
    <t>奖励1</t>
    <rPh sb="0" eb="1">
      <t>jiang'l</t>
    </rPh>
    <phoneticPr fontId="1" type="noConversion"/>
  </si>
  <si>
    <t>奖励2</t>
    <rPh sb="0" eb="1">
      <t>jiang'l</t>
    </rPh>
    <phoneticPr fontId="1" type="noConversion"/>
  </si>
  <si>
    <t>奖励3</t>
    <rPh sb="0" eb="1">
      <t>jiang'l</t>
    </rPh>
    <phoneticPr fontId="1" type="noConversion"/>
  </si>
  <si>
    <t>奖励4</t>
    <rPh sb="0" eb="1">
      <t>jiang'l</t>
    </rPh>
    <phoneticPr fontId="1" type="noConversion"/>
  </si>
  <si>
    <t>装备进阶材料2-1</t>
    <phoneticPr fontId="1" type="noConversion"/>
  </si>
  <si>
    <t>装备进阶材料3-1</t>
    <phoneticPr fontId="1" type="noConversion"/>
  </si>
  <si>
    <t>装备进阶材料4-1</t>
    <phoneticPr fontId="1" type="noConversion"/>
  </si>
  <si>
    <t>装备进阶材料5-1</t>
    <phoneticPr fontId="1" type="noConversion"/>
  </si>
  <si>
    <t>装备进阶材料6-1</t>
    <phoneticPr fontId="1" type="noConversion"/>
  </si>
  <si>
    <t>装备进阶材料7-1</t>
    <phoneticPr fontId="1" type="noConversion"/>
  </si>
  <si>
    <t>装备进阶材料8-1</t>
    <phoneticPr fontId="1" type="noConversion"/>
  </si>
  <si>
    <t>奖励1ID</t>
    <rPh sb="0" eb="1">
      <t>jiang'l</t>
    </rPh>
    <phoneticPr fontId="1" type="noConversion"/>
  </si>
  <si>
    <t>奖励2ID</t>
    <rPh sb="0" eb="1">
      <t>jiang'l</t>
    </rPh>
    <phoneticPr fontId="1" type="noConversion"/>
  </si>
  <si>
    <t>奖励3ID</t>
    <rPh sb="0" eb="1">
      <t>jiang'l</t>
    </rPh>
    <phoneticPr fontId="1" type="noConversion"/>
  </si>
  <si>
    <t>奖励4ID</t>
    <rPh sb="0" eb="1">
      <t>jiang'l</t>
    </rPh>
    <phoneticPr fontId="1" type="noConversion"/>
  </si>
  <si>
    <t>{"1":[{"t":"i","i":"30"},{"t":"i","i":"32"}],"2":[{"t":"i","i":"30"},{"t":"i","i":"32"}]}</t>
    <phoneticPr fontId="1" type="noConversion"/>
  </si>
  <si>
    <t>1:[{"t":"i","i":"30"},{"t":"i","i":"32"}]</t>
    <phoneticPr fontId="1" type="noConversion"/>
  </si>
  <si>
    <t>{"t":"i","i":"</t>
    <phoneticPr fontId="1" type="noConversion"/>
  </si>
  <si>
    <t>"}</t>
    <phoneticPr fontId="1" type="noConversion"/>
  </si>
  <si>
    <t>,{"t":"i","i":"</t>
    <phoneticPr fontId="1" type="noConversion"/>
  </si>
  <si>
    <t>合成</t>
    <rPh sb="0" eb="1">
      <t>he'c</t>
    </rPh>
    <phoneticPr fontId="1" type="noConversion"/>
  </si>
  <si>
    <t>]</t>
    <phoneticPr fontId="1" type="noConversion"/>
  </si>
  <si>
    <t>"</t>
    <phoneticPr fontId="1" type="noConversion"/>
  </si>
  <si>
    <t>":[</t>
    <phoneticPr fontId="1" type="noConversion"/>
  </si>
  <si>
    <t>层数</t>
    <rPh sb="0" eb="1">
      <t>ceng'hsu</t>
    </rPh>
    <phoneticPr fontId="1" type="noConversion"/>
  </si>
  <si>
    <t>显示</t>
    <rPh sb="0" eb="1">
      <t>xian's</t>
    </rPh>
    <phoneticPr fontId="1" type="noConversion"/>
  </si>
  <si>
    <t>{</t>
    <phoneticPr fontId="1" type="noConversion"/>
  </si>
  <si>
    <t>}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</si>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</sst>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sz val="12"/>
      <color rgb="FF006100"/>
      <name val="宋体"/>
      <family val="2"/>
      <charset val="134"/>
      <scheme val="minor"/>
    </font>
    <font>
      <sz val="9"/>
      <name val="等线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4" fillId="3" borderId="1" xfId="1" applyBorder="1" applyAlignment="1">
      <alignment horizontal="center" vertical="center"/>
    </xf>
    <xf numFmtId="0" fontId="0" fillId="4" borderId="0" xfId="0" applyFill="1"/>
    <xf numFmtId="0" fontId="4" fillId="4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8"/>
  <sheetViews>
    <sheetView topLeftCell="A56" workbookViewId="0">
      <selection activeCell="B66" sqref="B66"/>
    </sheetView>
  </sheetViews>
  <sheetFormatPr baseColWidth="10" defaultRowHeight="15" x14ac:dyDescent="0.15"/>
  <cols>
    <col min="2" max="3" width="18.5" bestFit="1" customWidth="1"/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700001</v>
      </c>
      <c r="B4" s="3" t="s">
        <v>354</v>
      </c>
      <c r="C4" s="3" t="s">
        <v>354</v>
      </c>
      <c r="D4" s="3" t="str">
        <f>VLOOKUP(A4,奖励测试!A:D,4,FALSE)</f>
        <v>[{"g":20,"i":[{"t":"i","i":25011,"c":1,"tr":0}]},{"g":20,"i":[{"t":"i","i":29001,"c":1,"tr":0}]},{"g":20,"i":[{"t":"i","i":1,"c":50,"tr":0}]}]</v>
      </c>
      <c r="E4" s="2">
        <v>0</v>
      </c>
      <c r="F4" s="2">
        <v>0</v>
      </c>
    </row>
    <row r="5" spans="1:6" x14ac:dyDescent="0.15">
      <c r="A5">
        <v>700002</v>
      </c>
      <c r="B5" s="3" t="s">
        <v>355</v>
      </c>
      <c r="C5" s="3" t="s">
        <v>355</v>
      </c>
      <c r="D5" s="3" t="str">
        <f>VLOOKUP(A5,奖励测试!A:D,4,FALSE)</f>
        <v>[{"g":20,"i":[{"t":"i","i":25011,"c":1,"tr":0}]},{"g":20,"i":[{"t":"i","i":29001,"c":1,"tr":0}]},{"g":20,"i":[{"t":"i","i":1,"c":50,"tr":0}]}]</v>
      </c>
      <c r="E5" s="2">
        <v>0</v>
      </c>
      <c r="F5" s="2">
        <v>0</v>
      </c>
    </row>
    <row r="6" spans="1:6" x14ac:dyDescent="0.15">
      <c r="A6">
        <v>700003</v>
      </c>
      <c r="B6" s="3" t="s">
        <v>356</v>
      </c>
      <c r="C6" s="3" t="s">
        <v>356</v>
      </c>
      <c r="D6" s="3" t="str">
        <f>VLOOKUP(A6,奖励测试!A:D,4,FALSE)</f>
        <v>[{"g":20,"i":[{"t":"i","i":25011,"c":1,"tr":0}]},{"g":20,"i":[{"t":"i","i":29001,"c":1,"tr":0}]},{"g":20,"i":[{"t":"i","i":1,"c":50,"tr":0}]}]</v>
      </c>
      <c r="E6" s="2">
        <v>0</v>
      </c>
      <c r="F6" s="2">
        <v>0</v>
      </c>
    </row>
    <row r="7" spans="1:6" x14ac:dyDescent="0.15">
      <c r="A7">
        <v>700004</v>
      </c>
      <c r="B7" s="3" t="s">
        <v>357</v>
      </c>
      <c r="C7" s="3" t="s">
        <v>357</v>
      </c>
      <c r="D7" s="3" t="str">
        <f>VLOOKUP(A7,奖励测试!A:D,4,FALSE)</f>
        <v>[{"g":20,"i":[{"t":"i","i":25011,"c":1,"tr":0}]},{"g":20,"i":[{"t":"i","i":29001,"c":1,"tr":0}]},{"g":20,"i":[{"t":"i","i":1,"c":50,"tr":0}]}]</v>
      </c>
      <c r="E7" s="2">
        <v>0</v>
      </c>
      <c r="F7" s="2">
        <v>0</v>
      </c>
    </row>
    <row r="8" spans="1:6" x14ac:dyDescent="0.15">
      <c r="A8">
        <v>700005</v>
      </c>
      <c r="B8" s="3" t="s">
        <v>358</v>
      </c>
      <c r="C8" s="3" t="s">
        <v>358</v>
      </c>
      <c r="D8" s="3" t="str">
        <f>VLOOKUP(A8,奖励测试!A:D,4,FALSE)</f>
        <v>[{"g":20,"i":[{"t":"i","i":25012,"c":1,"tr":0}]}]</v>
      </c>
      <c r="E8" s="2">
        <v>0</v>
      </c>
      <c r="F8" s="2">
        <v>0</v>
      </c>
    </row>
    <row r="9" spans="1:6" x14ac:dyDescent="0.15">
      <c r="A9">
        <v>700006</v>
      </c>
      <c r="B9" s="3" t="s">
        <v>359</v>
      </c>
      <c r="C9" s="3" t="s">
        <v>359</v>
      </c>
      <c r="D9" s="3" t="str">
        <f>VLOOKUP(A9,奖励测试!A:D,4,FALSE)</f>
        <v>[{"g":20,"i":[{"t":"i","i":25011,"c":1,"tr":0}]},{"g":20,"i":[{"t":"i","i":25012,"c":1,"tr":0}]},{"g":20,"i":[{"t":"i","i":29001,"c":1,"tr":0}]},{"g":20,"i":[{"t":"i","i":1,"c":50,"tr":0}]}]</v>
      </c>
      <c r="E9" s="2">
        <v>0</v>
      </c>
      <c r="F9" s="2">
        <v>0</v>
      </c>
    </row>
    <row r="10" spans="1:6" x14ac:dyDescent="0.15">
      <c r="A10">
        <v>700007</v>
      </c>
      <c r="B10" s="3" t="s">
        <v>360</v>
      </c>
      <c r="C10" s="3" t="s">
        <v>360</v>
      </c>
      <c r="D10" s="3" t="str">
        <f>VLOOKUP(A10,奖励测试!A:D,4,FALSE)</f>
        <v>[{"g":20,"i":[{"t":"i","i":25011,"c":1,"tr":0}]},{"g":20,"i":[{"t":"i","i":25012,"c":1,"tr":0}]},{"g":20,"i":[{"t":"i","i":29001,"c":1,"tr":0}]},{"g":20,"i":[{"t":"i","i":1,"c":50,"tr":0}]}]</v>
      </c>
      <c r="E10" s="2">
        <v>0</v>
      </c>
      <c r="F10" s="2">
        <v>0</v>
      </c>
    </row>
    <row r="11" spans="1:6" x14ac:dyDescent="0.15">
      <c r="A11">
        <v>700008</v>
      </c>
      <c r="B11" s="3" t="s">
        <v>361</v>
      </c>
      <c r="C11" s="3" t="s">
        <v>361</v>
      </c>
      <c r="D11" s="3" t="str">
        <f>VLOOKUP(A11,奖励测试!A:D,4,FALSE)</f>
        <v>[{"g":20,"i":[{"t":"i","i":25011,"c":1,"tr":0}]},{"g":20,"i":[{"t":"i","i":25012,"c":1,"tr":0}]},{"g":20,"i":[{"t":"i","i":29001,"c":1,"tr":0}]},{"g":20,"i":[{"t":"i","i":1,"c":50,"tr":0}]}]</v>
      </c>
      <c r="E11" s="2">
        <v>0</v>
      </c>
      <c r="F11" s="2">
        <v>0</v>
      </c>
    </row>
    <row r="12" spans="1:6" x14ac:dyDescent="0.15">
      <c r="A12">
        <v>700009</v>
      </c>
      <c r="B12" s="3" t="s">
        <v>362</v>
      </c>
      <c r="C12" s="3" t="s">
        <v>362</v>
      </c>
      <c r="D12" s="3" t="str">
        <f>VLOOKUP(A12,奖励测试!A:D,4,FALSE)</f>
        <v>[{"g":20,"i":[{"t":"i","i":25011,"c":1,"tr":0}]},{"g":20,"i":[{"t":"i","i":25012,"c":1,"tr":0}]},{"g":20,"i":[{"t":"i","i":29001,"c":1,"tr":0}]},{"g":20,"i":[{"t":"i","i":1,"c":50,"tr":0}]}]</v>
      </c>
      <c r="E12" s="2">
        <v>0</v>
      </c>
      <c r="F12" s="2">
        <v>0</v>
      </c>
    </row>
    <row r="13" spans="1:6" x14ac:dyDescent="0.15">
      <c r="A13">
        <v>700010</v>
      </c>
      <c r="B13" s="3" t="s">
        <v>363</v>
      </c>
      <c r="C13" s="3" t="s">
        <v>363</v>
      </c>
      <c r="D13" s="3" t="str">
        <f>VLOOKUP(A13,奖励测试!A:D,4,FALSE)</f>
        <v>[{"g":20,"i":[{"t":"i","i":25011,"c":1,"tr":0}]},{"g":20,"i":[{"t":"i","i":25012,"c":1,"tr":0}]},{"g":20,"i":[{"t":"i","i":29001,"c":1,"tr":0}]},{"g":20,"i":[{"t":"i","i":1,"c":50,"tr":0}]}]</v>
      </c>
      <c r="E13" s="2">
        <v>0</v>
      </c>
      <c r="F13" s="2">
        <v>0</v>
      </c>
    </row>
    <row r="14" spans="1:6" x14ac:dyDescent="0.15">
      <c r="A14">
        <v>700011</v>
      </c>
      <c r="B14" s="3" t="s">
        <v>364</v>
      </c>
      <c r="C14" s="3" t="s">
        <v>364</v>
      </c>
      <c r="D14" s="3" t="str">
        <f>VLOOKUP(A14,奖励测试!A:D,4,FALSE)</f>
        <v>[{"g":20,"i":[{"t":"i","i":25011,"c":1,"tr":0}]},{"g":20,"i":[{"t":"i","i":25012,"c":1,"tr":0}]},{"g":20,"i":[{"t":"i","i":29001,"c":1,"tr":0}]},{"g":20,"i":[{"t":"i","i":1,"c":50,"tr":0}]}]</v>
      </c>
      <c r="E14" s="2">
        <v>0</v>
      </c>
      <c r="F14" s="2">
        <v>0</v>
      </c>
    </row>
    <row r="15" spans="1:6" x14ac:dyDescent="0.15">
      <c r="A15">
        <v>700012</v>
      </c>
      <c r="B15" s="3" t="s">
        <v>365</v>
      </c>
      <c r="C15" s="3" t="s">
        <v>365</v>
      </c>
      <c r="D15" s="3" t="str">
        <f>VLOOKUP(A15,奖励测试!A:D,4,FALSE)</f>
        <v>[{"g":20,"i":[{"t":"i","i":25011,"c":1,"tr":0}]},{"g":20,"i":[{"t":"i","i":25012,"c":1,"tr":0}]},{"g":20,"i":[{"t":"i","i":29001,"c":1,"tr":0}]},{"g":20,"i":[{"t":"i","i":1,"c":50,"tr":0}]}]</v>
      </c>
      <c r="E15" s="2">
        <v>0</v>
      </c>
      <c r="F15" s="2">
        <v>0</v>
      </c>
    </row>
    <row r="16" spans="1:6" x14ac:dyDescent="0.15">
      <c r="A16">
        <v>700013</v>
      </c>
      <c r="B16" s="3" t="s">
        <v>366</v>
      </c>
      <c r="C16" s="3" t="s">
        <v>366</v>
      </c>
      <c r="D16" s="3" t="str">
        <f>VLOOKUP(A16,奖励测试!A:D,4,FALSE)</f>
        <v>[{"g":20,"i":[{"t":"i","i":25011,"c":1,"tr":0}]},{"g":20,"i":[{"t":"i","i":25012,"c":1,"tr":0}]},{"g":20,"i":[{"t":"i","i":29001,"c":1,"tr":0}]},{"g":20,"i":[{"t":"i","i":1,"c":50,"tr":0}]}]</v>
      </c>
      <c r="E16" s="2">
        <v>0</v>
      </c>
      <c r="F16" s="2">
        <v>0</v>
      </c>
    </row>
    <row r="17" spans="1:6" x14ac:dyDescent="0.15">
      <c r="A17">
        <v>700014</v>
      </c>
      <c r="B17" s="3" t="s">
        <v>367</v>
      </c>
      <c r="C17" s="3" t="s">
        <v>367</v>
      </c>
      <c r="D17" s="3" t="str">
        <f>VLOOKUP(A17,奖励测试!A:D,4,FALSE)</f>
        <v>[{"g":20,"i":[{"t":"i","i":25011,"c":1,"tr":0}]},{"g":20,"i":[{"t":"i","i":25012,"c":1,"tr":0}]},{"g":20,"i":[{"t":"i","i":29001,"c":1,"tr":0}]},{"g":20,"i":[{"t":"i","i":1,"c":50,"tr":0}]}]</v>
      </c>
      <c r="E17" s="2">
        <v>0</v>
      </c>
      <c r="F17" s="2">
        <v>0</v>
      </c>
    </row>
    <row r="18" spans="1:6" x14ac:dyDescent="0.15">
      <c r="A18">
        <v>700015</v>
      </c>
      <c r="B18" s="3" t="s">
        <v>368</v>
      </c>
      <c r="C18" s="3" t="s">
        <v>368</v>
      </c>
      <c r="D18" s="3" t="str">
        <f>VLOOKUP(A18,奖励测试!A:D,4,FALSE)</f>
        <v>[{"g":20,"i":[{"t":"i","i":25021,"c":1,"tr":0}]},{"g":20,"i":[{"t":"i","i":25021,"c":1,"tr":0}]},{"g":20,"i":[{"t":"i","i":25021,"c":1,"tr":0}]},{"g":20,"i":[{"t":"i","i":25021,"c":1,"tr":0}]},{"g":20,"i":[{"t":"i","i":25021,"c":1,"tr":0}]}]</v>
      </c>
      <c r="E18" s="2">
        <v>0</v>
      </c>
      <c r="F18" s="2">
        <v>0</v>
      </c>
    </row>
    <row r="19" spans="1:6" x14ac:dyDescent="0.15">
      <c r="A19">
        <v>700016</v>
      </c>
      <c r="B19" s="3" t="s">
        <v>369</v>
      </c>
      <c r="C19" s="3" t="s">
        <v>369</v>
      </c>
      <c r="D19" s="3" t="str">
        <f>VLOOKUP(A19,奖励测试!A:D,4,FALSE)</f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19" s="2">
        <v>0</v>
      </c>
      <c r="F19" s="2">
        <v>0</v>
      </c>
    </row>
    <row r="20" spans="1:6" x14ac:dyDescent="0.15">
      <c r="A20">
        <v>700017</v>
      </c>
      <c r="B20" s="3" t="s">
        <v>370</v>
      </c>
      <c r="C20" s="3" t="s">
        <v>370</v>
      </c>
      <c r="D20" s="3" t="str">
        <f>VLOOKUP(A20,奖励测试!A:D,4,FALSE)</f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0" s="2">
        <v>0</v>
      </c>
      <c r="F20" s="2">
        <v>0</v>
      </c>
    </row>
    <row r="21" spans="1:6" x14ac:dyDescent="0.15">
      <c r="A21">
        <v>700018</v>
      </c>
      <c r="B21" s="3" t="s">
        <v>371</v>
      </c>
      <c r="C21" s="3" t="s">
        <v>371</v>
      </c>
      <c r="D21" s="3" t="str">
        <f>VLOOKUP(A21,奖励测试!A:D,4,FALSE)</f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1" s="2">
        <v>0</v>
      </c>
      <c r="F21" s="2">
        <v>0</v>
      </c>
    </row>
    <row r="22" spans="1:6" x14ac:dyDescent="0.15">
      <c r="A22">
        <v>700019</v>
      </c>
      <c r="B22" s="3" t="s">
        <v>372</v>
      </c>
      <c r="C22" s="3" t="s">
        <v>372</v>
      </c>
      <c r="D22" s="3" t="str">
        <f>VLOOKUP(A22,奖励测试!A:D,4,FALSE)</f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2" s="2">
        <v>0</v>
      </c>
      <c r="F22" s="2">
        <v>0</v>
      </c>
    </row>
    <row r="23" spans="1:6" x14ac:dyDescent="0.15">
      <c r="A23">
        <v>700020</v>
      </c>
      <c r="B23" s="3" t="s">
        <v>373</v>
      </c>
      <c r="C23" s="3" t="s">
        <v>373</v>
      </c>
      <c r="D23" s="3" t="str">
        <f>VLOOKUP(A23,奖励测试!A:D,4,FALSE)</f>
        <v>[{"g":20,"i":[{"t":"i","i":25022,"c":1,"tr":0}]},{"g":20,"i":[{"t":"i","i":25022,"c":1,"tr":0}]},{"g":20,"i":[{"t":"i","i":25022,"c":1,"tr":0}]},{"g":20,"i":[{"t":"i","i":25022,"c":1,"tr":0}]},{"g":20,"i":[{"t":"i","i":25022,"c":1,"tr":0}]}]</v>
      </c>
      <c r="E23" s="2">
        <v>0</v>
      </c>
      <c r="F23" s="2">
        <v>0</v>
      </c>
    </row>
    <row r="24" spans="1:6" x14ac:dyDescent="0.15">
      <c r="A24">
        <v>700021</v>
      </c>
      <c r="B24" s="3" t="s">
        <v>374</v>
      </c>
      <c r="C24" s="3" t="s">
        <v>374</v>
      </c>
      <c r="D24" s="3" t="str">
        <f>VLOOKUP(A24,奖励测试!A:D,4,FALSE)</f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4" s="2">
        <v>0</v>
      </c>
      <c r="F24" s="2">
        <v>0</v>
      </c>
    </row>
    <row r="25" spans="1:6" x14ac:dyDescent="0.15">
      <c r="A25">
        <v>700022</v>
      </c>
      <c r="B25" s="3" t="s">
        <v>375</v>
      </c>
      <c r="C25" s="3" t="s">
        <v>375</v>
      </c>
      <c r="D25" s="3" t="str">
        <f>VLOOKUP(A25,奖励测试!A:D,4,FALSE)</f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5" s="2">
        <v>0</v>
      </c>
      <c r="F25" s="2">
        <v>0</v>
      </c>
    </row>
    <row r="26" spans="1:6" x14ac:dyDescent="0.15">
      <c r="A26">
        <v>700023</v>
      </c>
      <c r="B26" s="3" t="s">
        <v>376</v>
      </c>
      <c r="C26" s="3" t="s">
        <v>376</v>
      </c>
      <c r="D26" s="3" t="str">
        <f>VLOOKUP(A26,奖励测试!A:D,4,FALSE)</f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6" s="2">
        <v>0</v>
      </c>
      <c r="F26" s="2">
        <v>0</v>
      </c>
    </row>
    <row r="27" spans="1:6" x14ac:dyDescent="0.15">
      <c r="A27">
        <v>700024</v>
      </c>
      <c r="B27" s="3" t="s">
        <v>377</v>
      </c>
      <c r="C27" s="3" t="s">
        <v>377</v>
      </c>
      <c r="D27" s="3" t="str">
        <f>VLOOKUP(A27,奖励测试!A:D,4,FALSE)</f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7" s="2">
        <v>0</v>
      </c>
      <c r="F27" s="2">
        <v>0</v>
      </c>
    </row>
    <row r="28" spans="1:6" x14ac:dyDescent="0.15">
      <c r="A28">
        <v>700025</v>
      </c>
      <c r="B28" s="3" t="s">
        <v>378</v>
      </c>
      <c r="C28" s="3" t="s">
        <v>378</v>
      </c>
      <c r="D28" s="3" t="str">
        <f>VLOOKUP(A28,奖励测试!A:D,4,FALSE)</f>
        <v>[{"g":20,"i":[{"t":"i","i":25031,"c":1,"tr":0}]},{"g":20,"i":[{"t":"i","i":25031,"c":1,"tr":0}]},{"g":20,"i":[{"t":"i","i":25031,"c":1,"tr":0}]},{"g":20,"i":[{"t":"i","i":25031,"c":1,"tr":0}]},{"g":20,"i":[{"t":"i","i":25031,"c":1,"tr":0}]}]</v>
      </c>
      <c r="E28" s="2">
        <v>0</v>
      </c>
      <c r="F28" s="2">
        <v>0</v>
      </c>
    </row>
    <row r="29" spans="1:6" x14ac:dyDescent="0.15">
      <c r="A29">
        <v>700026</v>
      </c>
      <c r="B29" s="3" t="s">
        <v>379</v>
      </c>
      <c r="C29" s="3" t="s">
        <v>379</v>
      </c>
      <c r="D29" s="3" t="str">
        <f>VLOOKUP(A29,奖励测试!A:D,4,FALSE)</f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29" s="2">
        <v>0</v>
      </c>
      <c r="F29" s="2">
        <v>0</v>
      </c>
    </row>
    <row r="30" spans="1:6" x14ac:dyDescent="0.15">
      <c r="A30">
        <v>700027</v>
      </c>
      <c r="B30" s="3" t="s">
        <v>380</v>
      </c>
      <c r="C30" s="3" t="s">
        <v>380</v>
      </c>
      <c r="D30" s="3" t="str">
        <f>VLOOKUP(A30,奖励测试!A:D,4,FALSE)</f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0" s="2">
        <v>0</v>
      </c>
      <c r="F30" s="2">
        <v>0</v>
      </c>
    </row>
    <row r="31" spans="1:6" x14ac:dyDescent="0.15">
      <c r="A31">
        <v>700028</v>
      </c>
      <c r="B31" s="3" t="s">
        <v>381</v>
      </c>
      <c r="C31" s="3" t="s">
        <v>381</v>
      </c>
      <c r="D31" s="3" t="str">
        <f>VLOOKUP(A31,奖励测试!A:D,4,FALSE)</f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1" s="2">
        <v>0</v>
      </c>
      <c r="F31" s="2">
        <v>0</v>
      </c>
    </row>
    <row r="32" spans="1:6" x14ac:dyDescent="0.15">
      <c r="A32">
        <v>700029</v>
      </c>
      <c r="B32" s="3" t="s">
        <v>382</v>
      </c>
      <c r="C32" s="3" t="s">
        <v>382</v>
      </c>
      <c r="D32" s="3" t="str">
        <f>VLOOKUP(A32,奖励测试!A:D,4,FALSE)</f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2" s="2">
        <v>0</v>
      </c>
      <c r="F32" s="2">
        <v>0</v>
      </c>
    </row>
    <row r="33" spans="1:6" x14ac:dyDescent="0.15">
      <c r="A33">
        <v>700030</v>
      </c>
      <c r="B33" s="3" t="s">
        <v>383</v>
      </c>
      <c r="C33" s="3" t="s">
        <v>383</v>
      </c>
      <c r="D33" s="3" t="str">
        <f>VLOOKUP(A33,奖励测试!A:D,4,FALSE)</f>
        <v>[{"g":20,"i":[{"t":"i","i":25032,"c":1,"tr":0}]},{"g":20,"i":[{"t":"i","i":25032,"c":1,"tr":0}]},{"g":20,"i":[{"t":"i","i":25032,"c":1,"tr":0}]},{"g":20,"i":[{"t":"i","i":25032,"c":1,"tr":0}]},{"g":20,"i":[{"t":"i","i":25032,"c":1,"tr":0}]}]</v>
      </c>
      <c r="E33" s="2">
        <v>0</v>
      </c>
      <c r="F33" s="2">
        <v>0</v>
      </c>
    </row>
    <row r="34" spans="1:6" x14ac:dyDescent="0.15">
      <c r="A34">
        <v>700031</v>
      </c>
      <c r="B34" s="3" t="s">
        <v>384</v>
      </c>
      <c r="C34" s="3" t="s">
        <v>384</v>
      </c>
      <c r="D34" s="3" t="str">
        <f>VLOOKUP(A34,奖励测试!A:D,4,FALSE)</f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4" s="2">
        <v>0</v>
      </c>
      <c r="F34" s="2">
        <v>0</v>
      </c>
    </row>
    <row r="35" spans="1:6" x14ac:dyDescent="0.15">
      <c r="A35">
        <v>700032</v>
      </c>
      <c r="B35" s="3" t="s">
        <v>385</v>
      </c>
      <c r="C35" s="3" t="s">
        <v>385</v>
      </c>
      <c r="D35" s="3" t="str">
        <f>VLOOKUP(A35,奖励测试!A:D,4,FALSE)</f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5" s="2">
        <v>0</v>
      </c>
      <c r="F35" s="2">
        <v>0</v>
      </c>
    </row>
    <row r="36" spans="1:6" x14ac:dyDescent="0.15">
      <c r="A36">
        <v>700033</v>
      </c>
      <c r="B36" s="3" t="s">
        <v>386</v>
      </c>
      <c r="C36" s="3" t="s">
        <v>386</v>
      </c>
      <c r="D36" s="3" t="str">
        <f>VLOOKUP(A36,奖励测试!A:D,4,FALSE)</f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6" s="2">
        <v>0</v>
      </c>
      <c r="F36" s="2">
        <v>0</v>
      </c>
    </row>
    <row r="37" spans="1:6" x14ac:dyDescent="0.15">
      <c r="A37">
        <v>700034</v>
      </c>
      <c r="B37" s="3" t="s">
        <v>387</v>
      </c>
      <c r="C37" s="3" t="s">
        <v>387</v>
      </c>
      <c r="D37" s="3" t="str">
        <f>VLOOKUP(A37,奖励测试!A:D,4,FALSE)</f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7" s="2">
        <v>0</v>
      </c>
      <c r="F37" s="2">
        <v>0</v>
      </c>
    </row>
    <row r="38" spans="1:6" x14ac:dyDescent="0.15">
      <c r="A38">
        <v>700035</v>
      </c>
      <c r="B38" s="3" t="s">
        <v>388</v>
      </c>
      <c r="C38" s="3" t="s">
        <v>388</v>
      </c>
      <c r="D38" s="3" t="str">
        <f>VLOOKUP(A38,奖励测试!A:D,4,FALSE)</f>
        <v>[{"g":20,"i":[{"t":"i","i":25041,"c":1,"tr":0}]},{"g":20,"i":[{"t":"i","i":25041,"c":1,"tr":0}]},{"g":20,"i":[{"t":"i","i":25041,"c":1,"tr":0}]},{"g":20,"i":[{"t":"i","i":25041,"c":1,"tr":0}]},{"g":20,"i":[{"t":"i","i":25041,"c":1,"tr":0}]}]</v>
      </c>
      <c r="E38" s="2">
        <v>0</v>
      </c>
      <c r="F38" s="2">
        <v>0</v>
      </c>
    </row>
    <row r="39" spans="1:6" x14ac:dyDescent="0.15">
      <c r="A39">
        <v>700036</v>
      </c>
      <c r="B39" s="3" t="s">
        <v>389</v>
      </c>
      <c r="C39" s="3" t="s">
        <v>389</v>
      </c>
      <c r="D39" s="3" t="str">
        <f>VLOOKUP(A39,奖励测试!A:D,4,FALSE)</f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39" s="2">
        <v>0</v>
      </c>
      <c r="F39" s="2">
        <v>0</v>
      </c>
    </row>
    <row r="40" spans="1:6" x14ac:dyDescent="0.15">
      <c r="A40">
        <v>700037</v>
      </c>
      <c r="B40" s="3" t="s">
        <v>390</v>
      </c>
      <c r="C40" s="3" t="s">
        <v>390</v>
      </c>
      <c r="D40" s="3" t="str">
        <f>VLOOKUP(A40,奖励测试!A:D,4,FALSE)</f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0" s="2">
        <v>0</v>
      </c>
      <c r="F40" s="2">
        <v>0</v>
      </c>
    </row>
    <row r="41" spans="1:6" x14ac:dyDescent="0.15">
      <c r="A41">
        <v>700038</v>
      </c>
      <c r="B41" s="3" t="s">
        <v>391</v>
      </c>
      <c r="C41" s="3" t="s">
        <v>391</v>
      </c>
      <c r="D41" s="3" t="str">
        <f>VLOOKUP(A41,奖励测试!A:D,4,FALSE)</f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1" s="2">
        <v>0</v>
      </c>
      <c r="F41" s="2">
        <v>0</v>
      </c>
    </row>
    <row r="42" spans="1:6" x14ac:dyDescent="0.15">
      <c r="A42">
        <v>700039</v>
      </c>
      <c r="B42" s="3" t="s">
        <v>392</v>
      </c>
      <c r="C42" s="3" t="s">
        <v>392</v>
      </c>
      <c r="D42" s="3" t="str">
        <f>VLOOKUP(A42,奖励测试!A:D,4,FALSE)</f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2" s="2">
        <v>0</v>
      </c>
      <c r="F42" s="2">
        <v>0</v>
      </c>
    </row>
    <row r="43" spans="1:6" x14ac:dyDescent="0.15">
      <c r="A43">
        <v>700040</v>
      </c>
      <c r="B43" s="3" t="s">
        <v>393</v>
      </c>
      <c r="C43" s="3" t="s">
        <v>393</v>
      </c>
      <c r="D43" s="3" t="str">
        <f>VLOOKUP(A43,奖励测试!A:D,4,FALSE)</f>
        <v>[{"g":20,"i":[{"t":"i","i":25042,"c":1,"tr":0}]},{"g":20,"i":[{"t":"i","i":25042,"c":1,"tr":0}]},{"g":20,"i":[{"t":"i","i":25042,"c":1,"tr":0}]},{"g":20,"i":[{"t":"i","i":25042,"c":1,"tr":0}]},{"g":20,"i":[{"t":"i","i":25042,"c":1,"tr":0}]}]</v>
      </c>
      <c r="E43" s="2">
        <v>0</v>
      </c>
      <c r="F43" s="2">
        <v>0</v>
      </c>
    </row>
    <row r="44" spans="1:6" x14ac:dyDescent="0.15">
      <c r="A44">
        <v>700041</v>
      </c>
      <c r="B44" s="3" t="s">
        <v>394</v>
      </c>
      <c r="C44" s="3" t="s">
        <v>394</v>
      </c>
      <c r="D44" s="3" t="str">
        <f>VLOOKUP(A44,奖励测试!A:D,4,FALSE)</f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4" s="2">
        <v>0</v>
      </c>
      <c r="F44" s="2">
        <v>0</v>
      </c>
    </row>
    <row r="45" spans="1:6" x14ac:dyDescent="0.15">
      <c r="A45">
        <v>700042</v>
      </c>
      <c r="B45" s="3" t="s">
        <v>395</v>
      </c>
      <c r="C45" s="3" t="s">
        <v>395</v>
      </c>
      <c r="D45" s="3" t="str">
        <f>VLOOKUP(A45,奖励测试!A:D,4,FALSE)</f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5" s="2">
        <v>0</v>
      </c>
      <c r="F45" s="2">
        <v>0</v>
      </c>
    </row>
    <row r="46" spans="1:6" x14ac:dyDescent="0.15">
      <c r="A46">
        <v>700043</v>
      </c>
      <c r="B46" s="3" t="s">
        <v>396</v>
      </c>
      <c r="C46" s="3" t="s">
        <v>396</v>
      </c>
      <c r="D46" s="3" t="str">
        <f>VLOOKUP(A46,奖励测试!A:D,4,FALSE)</f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6" s="2">
        <v>0</v>
      </c>
      <c r="F46" s="2">
        <v>0</v>
      </c>
    </row>
    <row r="47" spans="1:6" x14ac:dyDescent="0.15">
      <c r="A47">
        <v>700044</v>
      </c>
      <c r="B47" s="3" t="s">
        <v>397</v>
      </c>
      <c r="C47" s="3" t="s">
        <v>397</v>
      </c>
      <c r="D47" s="3" t="str">
        <f>VLOOKUP(A47,奖励测试!A:D,4,FALSE)</f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7" s="2">
        <v>0</v>
      </c>
      <c r="F47" s="2">
        <v>0</v>
      </c>
    </row>
    <row r="48" spans="1:6" x14ac:dyDescent="0.15">
      <c r="A48">
        <v>700045</v>
      </c>
      <c r="B48" s="3" t="s">
        <v>398</v>
      </c>
      <c r="C48" s="3" t="s">
        <v>398</v>
      </c>
      <c r="D48" s="3" t="str">
        <f>VLOOKUP(A48,奖励测试!A:D,4,FALSE)</f>
        <v>[{"g":20,"i":[{"t":"i","i":25051,"c":1,"tr":0}]},{"g":20,"i":[{"t":"i","i":25051,"c":1,"tr":0}]},{"g":20,"i":[{"t":"i","i":25051,"c":1,"tr":0}]},{"g":20,"i":[{"t":"i","i":25051,"c":1,"tr":0}]},{"g":20,"i":[{"t":"i","i":25051,"c":1,"tr":0}]}]</v>
      </c>
      <c r="E48" s="2">
        <v>0</v>
      </c>
      <c r="F48" s="2">
        <v>0</v>
      </c>
    </row>
    <row r="49" spans="1:6" x14ac:dyDescent="0.15">
      <c r="A49">
        <v>700046</v>
      </c>
      <c r="B49" s="3" t="s">
        <v>399</v>
      </c>
      <c r="C49" s="3" t="s">
        <v>399</v>
      </c>
      <c r="D49" s="3" t="str">
        <f>VLOOKUP(A49,奖励测试!A:D,4,FALSE)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49" s="2">
        <v>0</v>
      </c>
      <c r="F49" s="2">
        <v>0</v>
      </c>
    </row>
    <row r="50" spans="1:6" x14ac:dyDescent="0.15">
      <c r="A50">
        <v>700047</v>
      </c>
      <c r="B50" s="3" t="s">
        <v>400</v>
      </c>
      <c r="C50" s="3" t="s">
        <v>400</v>
      </c>
      <c r="D50" s="3" t="str">
        <f>VLOOKUP(A50,奖励测试!A:D,4,FALSE)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0" s="2">
        <v>0</v>
      </c>
      <c r="F50" s="2">
        <v>0</v>
      </c>
    </row>
    <row r="51" spans="1:6" x14ac:dyDescent="0.15">
      <c r="A51">
        <v>700048</v>
      </c>
      <c r="B51" s="3" t="s">
        <v>401</v>
      </c>
      <c r="C51" s="3" t="s">
        <v>401</v>
      </c>
      <c r="D51" s="3" t="str">
        <f>VLOOKUP(A51,奖励测试!A:D,4,FALSE)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1" s="2">
        <v>0</v>
      </c>
      <c r="F51" s="2">
        <v>0</v>
      </c>
    </row>
    <row r="52" spans="1:6" x14ac:dyDescent="0.15">
      <c r="A52">
        <v>700049</v>
      </c>
      <c r="B52" s="3" t="s">
        <v>402</v>
      </c>
      <c r="C52" s="3" t="s">
        <v>402</v>
      </c>
      <c r="D52" s="3" t="str">
        <f>VLOOKUP(A52,奖励测试!A:D,4,FALSE)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2" s="2">
        <v>0</v>
      </c>
      <c r="F52" s="2">
        <v>0</v>
      </c>
    </row>
    <row r="53" spans="1:6" x14ac:dyDescent="0.15">
      <c r="A53">
        <v>700050</v>
      </c>
      <c r="B53" s="3" t="s">
        <v>403</v>
      </c>
      <c r="C53" s="3" t="s">
        <v>403</v>
      </c>
      <c r="D53" s="3" t="str">
        <f>VLOOKUP(A53,奖励测试!A:D,4,FALSE)</f>
        <v>[{"g":20,"i":[{"t":"i","i":25052,"c":1,"tr":0}]},{"g":20,"i":[{"t":"i","i":25052,"c":1,"tr":0}]},{"g":20,"i":[{"t":"i","i":25052,"c":1,"tr":0}]},{"g":20,"i":[{"t":"i","i":25052,"c":1,"tr":0}]},{"g":20,"i":[{"t":"i","i":25052,"c":1,"tr":0}]}]</v>
      </c>
      <c r="E53" s="2">
        <v>0</v>
      </c>
      <c r="F53" s="2">
        <v>0</v>
      </c>
    </row>
    <row r="54" spans="1:6" x14ac:dyDescent="0.15">
      <c r="A54">
        <v>700051</v>
      </c>
      <c r="B54" s="3" t="s">
        <v>404</v>
      </c>
      <c r="C54" s="3" t="s">
        <v>404</v>
      </c>
      <c r="D54" s="3" t="str">
        <f>VLOOKUP(A54,奖励测试!A:D,4,FALSE)</f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4" s="2">
        <v>0</v>
      </c>
      <c r="F54" s="2">
        <v>0</v>
      </c>
    </row>
    <row r="55" spans="1:6" x14ac:dyDescent="0.15">
      <c r="A55">
        <v>700052</v>
      </c>
      <c r="B55" s="3" t="s">
        <v>405</v>
      </c>
      <c r="C55" s="3" t="s">
        <v>405</v>
      </c>
      <c r="D55" s="3" t="str">
        <f>VLOOKUP(A55,奖励测试!A:D,4,FALSE)</f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5" s="2">
        <v>0</v>
      </c>
      <c r="F55" s="2">
        <v>0</v>
      </c>
    </row>
    <row r="56" spans="1:6" x14ac:dyDescent="0.15">
      <c r="A56">
        <v>700053</v>
      </c>
      <c r="B56" s="3" t="s">
        <v>406</v>
      </c>
      <c r="C56" s="3" t="s">
        <v>406</v>
      </c>
      <c r="D56" s="3" t="str">
        <f>VLOOKUP(A56,奖励测试!A:D,4,FALSE)</f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6" s="2">
        <v>0</v>
      </c>
      <c r="F56" s="2">
        <v>0</v>
      </c>
    </row>
    <row r="57" spans="1:6" x14ac:dyDescent="0.15">
      <c r="A57">
        <v>700054</v>
      </c>
      <c r="B57" s="3" t="s">
        <v>407</v>
      </c>
      <c r="C57" s="3" t="s">
        <v>407</v>
      </c>
      <c r="D57" s="3" t="str">
        <f>VLOOKUP(A57,奖励测试!A:D,4,FALSE)</f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7" s="2">
        <v>0</v>
      </c>
      <c r="F57" s="2">
        <v>0</v>
      </c>
    </row>
    <row r="58" spans="1:6" x14ac:dyDescent="0.15">
      <c r="A58">
        <v>700055</v>
      </c>
      <c r="B58" s="3" t="s">
        <v>408</v>
      </c>
      <c r="C58" s="3" t="s">
        <v>408</v>
      </c>
      <c r="D58" s="3" t="str">
        <f>VLOOKUP(A58,奖励测试!A:D,4,FALSE)</f>
        <v>[{"g":20,"i":[{"t":"i","i":25061,"c":1,"tr":0}]},{"g":20,"i":[{"t":"i","i":25061,"c":1,"tr":0}]},{"g":20,"i":[{"t":"i","i":25061,"c":1,"tr":0}]},{"g":20,"i":[{"t":"i","i":25061,"c":1,"tr":0}]},{"g":20,"i":[{"t":"i","i":25061,"c":1,"tr":0}]}]</v>
      </c>
      <c r="E58" s="2">
        <v>0</v>
      </c>
      <c r="F58" s="2">
        <v>0</v>
      </c>
    </row>
    <row r="59" spans="1:6" x14ac:dyDescent="0.15">
      <c r="A59">
        <v>700056</v>
      </c>
      <c r="B59" s="3" t="s">
        <v>409</v>
      </c>
      <c r="C59" s="3" t="s">
        <v>409</v>
      </c>
      <c r="D59" s="3" t="str">
        <f>VLOOKUP(A59,奖励测试!A:D,4,FALSE)</f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59" s="2">
        <v>0</v>
      </c>
      <c r="F59" s="2">
        <v>0</v>
      </c>
    </row>
    <row r="60" spans="1:6" x14ac:dyDescent="0.15">
      <c r="A60">
        <v>700057</v>
      </c>
      <c r="B60" s="3" t="s">
        <v>410</v>
      </c>
      <c r="C60" s="3" t="s">
        <v>410</v>
      </c>
      <c r="D60" s="3" t="str">
        <f>VLOOKUP(A60,奖励测试!A:D,4,FALSE)</f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0" s="2">
        <v>0</v>
      </c>
      <c r="F60" s="2">
        <v>0</v>
      </c>
    </row>
    <row r="61" spans="1:6" x14ac:dyDescent="0.15">
      <c r="A61">
        <v>700058</v>
      </c>
      <c r="B61" s="3" t="s">
        <v>411</v>
      </c>
      <c r="C61" s="3" t="s">
        <v>411</v>
      </c>
      <c r="D61" s="3" t="str">
        <f>VLOOKUP(A61,奖励测试!A:D,4,FALSE)</f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1" s="2">
        <v>0</v>
      </c>
      <c r="F61" s="2">
        <v>0</v>
      </c>
    </row>
    <row r="62" spans="1:6" x14ac:dyDescent="0.15">
      <c r="A62">
        <v>700059</v>
      </c>
      <c r="B62" s="3" t="s">
        <v>412</v>
      </c>
      <c r="C62" s="3" t="s">
        <v>412</v>
      </c>
      <c r="D62" s="3" t="str">
        <f>VLOOKUP(A62,奖励测试!A:D,4,FALSE)</f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2" s="2">
        <v>0</v>
      </c>
      <c r="F62" s="2">
        <v>0</v>
      </c>
    </row>
    <row r="63" spans="1:6" x14ac:dyDescent="0.15">
      <c r="A63">
        <v>700060</v>
      </c>
      <c r="B63" s="3" t="s">
        <v>413</v>
      </c>
      <c r="C63" s="3" t="s">
        <v>413</v>
      </c>
      <c r="D63" s="3" t="str">
        <f>VLOOKUP(A63,奖励测试!A:D,4,FALSE)</f>
        <v>[{"g":20,"i":[{"t":"i","i":25062,"c":1,"tr":0}]},{"g":20,"i":[{"t":"i","i":25062,"c":1,"tr":0}]},{"g":20,"i":[{"t":"i","i":25062,"c":1,"tr":0}]},{"g":20,"i":[{"t":"i","i":25062,"c":1,"tr":0}]},{"g":20,"i":[{"t":"i","i":25062,"c":1,"tr":0}]}]</v>
      </c>
      <c r="E63" s="2">
        <v>0</v>
      </c>
      <c r="F63" s="2">
        <v>0</v>
      </c>
    </row>
    <row r="64" spans="1:6" x14ac:dyDescent="0.15">
      <c r="A64">
        <v>700061</v>
      </c>
      <c r="B64" s="3" t="s">
        <v>414</v>
      </c>
      <c r="C64" s="3" t="s">
        <v>414</v>
      </c>
      <c r="D64" s="3" t="str">
        <f>VLOOKUP(A64,奖励测试!A:D,4,FALSE)</f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4" s="2">
        <v>0</v>
      </c>
      <c r="F64" s="2">
        <v>0</v>
      </c>
    </row>
    <row r="65" spans="1:6" x14ac:dyDescent="0.15">
      <c r="A65">
        <v>700062</v>
      </c>
      <c r="B65" s="3" t="s">
        <v>415</v>
      </c>
      <c r="C65" s="3" t="s">
        <v>415</v>
      </c>
      <c r="D65" s="3" t="str">
        <f>VLOOKUP(A65,奖励测试!A:D,4,FALSE)</f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5" s="2">
        <v>0</v>
      </c>
      <c r="F65" s="2">
        <v>0</v>
      </c>
    </row>
    <row r="66" spans="1:6" x14ac:dyDescent="0.15">
      <c r="A66">
        <v>700063</v>
      </c>
      <c r="B66" s="3" t="s">
        <v>416</v>
      </c>
      <c r="C66" s="3" t="s">
        <v>416</v>
      </c>
      <c r="D66" s="3" t="str">
        <f>VLOOKUP(A66,奖励测试!A:D,4,FALSE)</f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6" s="2">
        <v>0</v>
      </c>
      <c r="F66" s="2">
        <v>0</v>
      </c>
    </row>
    <row r="67" spans="1:6" x14ac:dyDescent="0.15">
      <c r="A67">
        <v>700064</v>
      </c>
      <c r="B67" s="3" t="s">
        <v>417</v>
      </c>
      <c r="C67" s="3" t="s">
        <v>417</v>
      </c>
      <c r="D67" s="3" t="str">
        <f>VLOOKUP(A67,奖励测试!A:D,4,FALSE)</f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7" s="2">
        <v>0</v>
      </c>
      <c r="F67" s="2">
        <v>0</v>
      </c>
    </row>
    <row r="68" spans="1:6" x14ac:dyDescent="0.15">
      <c r="A68">
        <v>700065</v>
      </c>
      <c r="B68" s="3" t="s">
        <v>418</v>
      </c>
      <c r="C68" s="3" t="s">
        <v>418</v>
      </c>
      <c r="D68" s="3" t="str">
        <f>VLOOKUP(A68,奖励测试!A:D,4,FALSE)</f>
        <v>[{"g":20,"i":[{"t":"i","i":25071,"c":1,"tr":0}]},{"g":20,"i":[{"t":"i","i":25071,"c":1,"tr":0}]},{"g":20,"i":[{"t":"i","i":25071,"c":1,"tr":0}]},{"g":20,"i":[{"t":"i","i":25071,"c":1,"tr":0}]},{"g":20,"i":[{"t":"i","i":25071,"c":1,"tr":0}]}]</v>
      </c>
      <c r="E68" s="2">
        <v>0</v>
      </c>
      <c r="F68" s="2">
        <v>0</v>
      </c>
    </row>
    <row r="69" spans="1:6" x14ac:dyDescent="0.15">
      <c r="A69">
        <v>700066</v>
      </c>
      <c r="B69" s="3" t="s">
        <v>419</v>
      </c>
      <c r="C69" s="3" t="s">
        <v>419</v>
      </c>
      <c r="D69" s="3" t="str">
        <f>VLOOKUP(A69,奖励测试!A:D,4,FALSE)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69" s="2">
        <v>0</v>
      </c>
      <c r="F69" s="2">
        <v>0</v>
      </c>
    </row>
    <row r="70" spans="1:6" x14ac:dyDescent="0.15">
      <c r="A70">
        <v>700067</v>
      </c>
      <c r="B70" s="3" t="s">
        <v>420</v>
      </c>
      <c r="C70" s="3" t="s">
        <v>420</v>
      </c>
      <c r="D70" s="3" t="str">
        <f>VLOOKUP(A70,奖励测试!A:D,4,FALSE)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0" s="2">
        <v>0</v>
      </c>
      <c r="F70" s="2">
        <v>0</v>
      </c>
    </row>
    <row r="71" spans="1:6" x14ac:dyDescent="0.15">
      <c r="A71">
        <v>700068</v>
      </c>
      <c r="B71" s="3" t="s">
        <v>421</v>
      </c>
      <c r="C71" s="3" t="s">
        <v>421</v>
      </c>
      <c r="D71" s="3" t="str">
        <f>VLOOKUP(A71,奖励测试!A:D,4,FALSE)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1" s="2">
        <v>0</v>
      </c>
      <c r="F71" s="2">
        <v>0</v>
      </c>
    </row>
    <row r="72" spans="1:6" x14ac:dyDescent="0.15">
      <c r="A72">
        <v>700069</v>
      </c>
      <c r="B72" s="3" t="s">
        <v>422</v>
      </c>
      <c r="C72" s="3" t="s">
        <v>422</v>
      </c>
      <c r="D72" s="3" t="str">
        <f>VLOOKUP(A72,奖励测试!A:D,4,FALSE)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2" s="2">
        <v>0</v>
      </c>
      <c r="F72" s="2">
        <v>0</v>
      </c>
    </row>
    <row r="73" spans="1:6" x14ac:dyDescent="0.15">
      <c r="A73">
        <v>700070</v>
      </c>
      <c r="B73" s="3" t="s">
        <v>423</v>
      </c>
      <c r="C73" s="3" t="s">
        <v>423</v>
      </c>
      <c r="D73" s="3" t="str">
        <f>VLOOKUP(A73,奖励测试!A:D,4,FALSE)</f>
        <v>[{"g":20,"i":[{"t":"i","i":25072,"c":1,"tr":0}]},{"g":20,"i":[{"t":"i","i":25072,"c":1,"tr":0}]},{"g":20,"i":[{"t":"i","i":25072,"c":1,"tr":0}]},{"g":20,"i":[{"t":"i","i":25072,"c":1,"tr":0}]},{"g":20,"i":[{"t":"i","i":25072,"c":1,"tr":0}]}]</v>
      </c>
      <c r="E73" s="2">
        <v>0</v>
      </c>
      <c r="F73" s="2">
        <v>0</v>
      </c>
    </row>
    <row r="74" spans="1:6" x14ac:dyDescent="0.15">
      <c r="A74">
        <v>700071</v>
      </c>
      <c r="B74" s="3" t="s">
        <v>424</v>
      </c>
      <c r="C74" s="3" t="s">
        <v>424</v>
      </c>
      <c r="D74" s="3" t="str">
        <f>VLOOKUP(A74,奖励测试!A:D,4,FALSE)</f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4" s="2">
        <v>0</v>
      </c>
      <c r="F74" s="2">
        <v>0</v>
      </c>
    </row>
    <row r="75" spans="1:6" x14ac:dyDescent="0.15">
      <c r="A75">
        <v>700072</v>
      </c>
      <c r="B75" s="3" t="s">
        <v>425</v>
      </c>
      <c r="C75" s="3" t="s">
        <v>425</v>
      </c>
      <c r="D75" s="3" t="str">
        <f>VLOOKUP(A75,奖励测试!A:D,4,FALSE)</f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5" s="2">
        <v>0</v>
      </c>
      <c r="F75" s="2">
        <v>0</v>
      </c>
    </row>
    <row r="76" spans="1:6" x14ac:dyDescent="0.15">
      <c r="A76">
        <v>700073</v>
      </c>
      <c r="B76" s="3" t="s">
        <v>426</v>
      </c>
      <c r="C76" s="3" t="s">
        <v>426</v>
      </c>
      <c r="D76" s="3" t="str">
        <f>VLOOKUP(A76,奖励测试!A:D,4,FALSE)</f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6" s="2">
        <v>0</v>
      </c>
      <c r="F76" s="2">
        <v>0</v>
      </c>
    </row>
    <row r="77" spans="1:6" x14ac:dyDescent="0.15">
      <c r="A77">
        <v>700074</v>
      </c>
      <c r="B77" s="3" t="s">
        <v>427</v>
      </c>
      <c r="C77" s="3" t="s">
        <v>427</v>
      </c>
      <c r="D77" s="3" t="str">
        <f>VLOOKUP(A77,奖励测试!A:D,4,FALSE)</f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7" s="2">
        <v>0</v>
      </c>
      <c r="F77" s="2">
        <v>0</v>
      </c>
    </row>
    <row r="78" spans="1:6" x14ac:dyDescent="0.15">
      <c r="A78">
        <v>700075</v>
      </c>
      <c r="B78" s="3" t="s">
        <v>428</v>
      </c>
      <c r="C78" s="3" t="s">
        <v>428</v>
      </c>
      <c r="D78" s="3" t="str">
        <f>VLOOKUP(A78,奖励测试!A:D,4,FALSE)</f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78" s="2">
        <v>0</v>
      </c>
      <c r="F78" s="2">
        <v>0</v>
      </c>
    </row>
    <row r="79" spans="1:6" x14ac:dyDescent="0.15">
      <c r="A79">
        <v>700076</v>
      </c>
      <c r="B79" s="3" t="s">
        <v>429</v>
      </c>
      <c r="C79" s="3" t="s">
        <v>429</v>
      </c>
      <c r="D79" s="3" t="str">
        <f>VLOOKUP(A79,奖励测试!A:D,4,FALSE)</f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79" s="2">
        <v>0</v>
      </c>
      <c r="F79" s="2">
        <v>0</v>
      </c>
    </row>
    <row r="80" spans="1:6" x14ac:dyDescent="0.15">
      <c r="A80">
        <v>700077</v>
      </c>
      <c r="B80" s="3" t="s">
        <v>430</v>
      </c>
      <c r="C80" s="3" t="s">
        <v>430</v>
      </c>
      <c r="D80" s="3" t="str">
        <f>VLOOKUP(A80,奖励测试!A:D,4,FALSE)</f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0" s="2">
        <v>0</v>
      </c>
      <c r="F80" s="2">
        <v>0</v>
      </c>
    </row>
    <row r="81" spans="1:6" x14ac:dyDescent="0.15">
      <c r="A81">
        <v>700078</v>
      </c>
      <c r="B81" s="3" t="s">
        <v>431</v>
      </c>
      <c r="C81" s="3" t="s">
        <v>431</v>
      </c>
      <c r="D81" s="3" t="str">
        <f>VLOOKUP(A81,奖励测试!A:D,4,FALSE)</f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1" s="2">
        <v>0</v>
      </c>
      <c r="F81" s="2">
        <v>0</v>
      </c>
    </row>
    <row r="82" spans="1:6" x14ac:dyDescent="0.15">
      <c r="A82">
        <v>700079</v>
      </c>
      <c r="B82" s="3" t="s">
        <v>432</v>
      </c>
      <c r="C82" s="3" t="s">
        <v>432</v>
      </c>
      <c r="D82" s="3" t="str">
        <f>VLOOKUP(A82,奖励测试!A:D,4,FALSE)</f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2" s="2">
        <v>0</v>
      </c>
      <c r="F82" s="2">
        <v>0</v>
      </c>
    </row>
    <row r="83" spans="1:6" x14ac:dyDescent="0.15">
      <c r="A83">
        <v>700080</v>
      </c>
      <c r="B83" s="3" t="s">
        <v>433</v>
      </c>
      <c r="C83" s="3" t="s">
        <v>433</v>
      </c>
      <c r="D83" s="3" t="str">
        <f>VLOOKUP(A83,奖励测试!A:D,4,FALSE)</f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83" s="2">
        <v>0</v>
      </c>
      <c r="F83" s="2">
        <v>0</v>
      </c>
    </row>
    <row r="84" spans="1:6" x14ac:dyDescent="0.15">
      <c r="A84">
        <v>700081</v>
      </c>
      <c r="B84" s="3" t="s">
        <v>434</v>
      </c>
      <c r="C84" s="3" t="s">
        <v>434</v>
      </c>
      <c r="D84" s="3" t="str">
        <f>VLOOKUP(A84,奖励测试!A:D,4,FALSE)</f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4" s="2">
        <v>0</v>
      </c>
      <c r="F84" s="2">
        <v>0</v>
      </c>
    </row>
    <row r="85" spans="1:6" x14ac:dyDescent="0.15">
      <c r="A85">
        <v>700082</v>
      </c>
      <c r="B85" s="3" t="s">
        <v>435</v>
      </c>
      <c r="C85" s="3" t="s">
        <v>435</v>
      </c>
      <c r="D85" s="3" t="str">
        <f>VLOOKUP(A85,奖励测试!A:D,4,FALSE)</f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5" s="2">
        <v>0</v>
      </c>
      <c r="F85" s="2">
        <v>0</v>
      </c>
    </row>
    <row r="86" spans="1:6" x14ac:dyDescent="0.15">
      <c r="A86">
        <v>700083</v>
      </c>
      <c r="B86" s="3" t="s">
        <v>436</v>
      </c>
      <c r="C86" s="3" t="s">
        <v>436</v>
      </c>
      <c r="D86" s="3" t="str">
        <f>VLOOKUP(A86,奖励测试!A:D,4,FALSE)</f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6" s="2">
        <v>0</v>
      </c>
      <c r="F86" s="2">
        <v>0</v>
      </c>
    </row>
    <row r="87" spans="1:6" x14ac:dyDescent="0.15">
      <c r="A87">
        <v>700084</v>
      </c>
      <c r="B87" s="3" t="s">
        <v>437</v>
      </c>
      <c r="C87" s="3" t="s">
        <v>437</v>
      </c>
      <c r="D87" s="3" t="str">
        <f>VLOOKUP(A87,奖励测试!A:D,4,FALSE)</f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7" s="2">
        <v>0</v>
      </c>
      <c r="F87" s="2">
        <v>0</v>
      </c>
    </row>
    <row r="88" spans="1:6" x14ac:dyDescent="0.15">
      <c r="A88">
        <v>700085</v>
      </c>
      <c r="B88" s="3" t="s">
        <v>438</v>
      </c>
      <c r="C88" s="3" t="s">
        <v>438</v>
      </c>
      <c r="D88" s="3" t="str">
        <f>VLOOKUP(A88,奖励测试!A:D,4,FALSE)</f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88" s="2">
        <v>0</v>
      </c>
      <c r="F88" s="2">
        <v>0</v>
      </c>
    </row>
    <row r="89" spans="1:6" x14ac:dyDescent="0.15">
      <c r="A89">
        <v>700086</v>
      </c>
      <c r="B89" s="3" t="s">
        <v>439</v>
      </c>
      <c r="C89" s="3" t="s">
        <v>439</v>
      </c>
      <c r="D89" s="3" t="str">
        <f>VLOOKUP(A89,奖励测试!A:D,4,FALSE)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89" s="2">
        <v>0</v>
      </c>
      <c r="F89" s="2">
        <v>0</v>
      </c>
    </row>
    <row r="90" spans="1:6" x14ac:dyDescent="0.15">
      <c r="A90">
        <v>700087</v>
      </c>
      <c r="B90" s="3" t="s">
        <v>440</v>
      </c>
      <c r="C90" s="3" t="s">
        <v>440</v>
      </c>
      <c r="D90" s="3" t="str">
        <f>VLOOKUP(A90,奖励测试!A:D,4,FALSE)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0" s="2">
        <v>0</v>
      </c>
      <c r="F90" s="2">
        <v>0</v>
      </c>
    </row>
    <row r="91" spans="1:6" x14ac:dyDescent="0.15">
      <c r="A91">
        <v>700088</v>
      </c>
      <c r="B91" s="3" t="s">
        <v>441</v>
      </c>
      <c r="C91" s="3" t="s">
        <v>441</v>
      </c>
      <c r="D91" s="3" t="str">
        <f>VLOOKUP(A91,奖励测试!A:D,4,FALSE)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1" s="2">
        <v>0</v>
      </c>
      <c r="F91" s="2">
        <v>0</v>
      </c>
    </row>
    <row r="92" spans="1:6" x14ac:dyDescent="0.15">
      <c r="A92">
        <v>700089</v>
      </c>
      <c r="B92" s="3" t="s">
        <v>442</v>
      </c>
      <c r="C92" s="3" t="s">
        <v>442</v>
      </c>
      <c r="D92" s="3" t="str">
        <f>VLOOKUP(A92,奖励测试!A:D,4,FALSE)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2" s="2">
        <v>0</v>
      </c>
      <c r="F92" s="2">
        <v>0</v>
      </c>
    </row>
    <row r="93" spans="1:6" x14ac:dyDescent="0.15">
      <c r="A93">
        <v>700090</v>
      </c>
      <c r="B93" s="3" t="s">
        <v>443</v>
      </c>
      <c r="C93" s="3" t="s">
        <v>443</v>
      </c>
      <c r="D93" s="3" t="str">
        <f>VLOOKUP(A93,奖励测试!A:D,4,FALSE)</f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93" s="2">
        <v>0</v>
      </c>
      <c r="F93" s="2">
        <v>0</v>
      </c>
    </row>
    <row r="94" spans="1:6" x14ac:dyDescent="0.15">
      <c r="A94">
        <v>700091</v>
      </c>
      <c r="B94" s="3" t="s">
        <v>444</v>
      </c>
      <c r="C94" s="3" t="s">
        <v>444</v>
      </c>
      <c r="D94" s="3" t="str">
        <f>VLOOKUP(A94,奖励测试!A:D,4,FALSE)</f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4" s="2">
        <v>0</v>
      </c>
      <c r="F94" s="2">
        <v>0</v>
      </c>
    </row>
    <row r="95" spans="1:6" x14ac:dyDescent="0.15">
      <c r="A95">
        <v>700092</v>
      </c>
      <c r="B95" s="3" t="s">
        <v>445</v>
      </c>
      <c r="C95" s="3" t="s">
        <v>445</v>
      </c>
      <c r="D95" s="3" t="str">
        <f>VLOOKUP(A95,奖励测试!A:D,4,FALSE)</f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5" s="2">
        <v>0</v>
      </c>
      <c r="F95" s="2">
        <v>0</v>
      </c>
    </row>
    <row r="96" spans="1:6" x14ac:dyDescent="0.15">
      <c r="A96">
        <v>700093</v>
      </c>
      <c r="B96" s="3" t="s">
        <v>446</v>
      </c>
      <c r="C96" s="3" t="s">
        <v>446</v>
      </c>
      <c r="D96" s="3" t="str">
        <f>VLOOKUP(A96,奖励测试!A:D,4,FALSE)</f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6" s="2">
        <v>0</v>
      </c>
      <c r="F96" s="2">
        <v>0</v>
      </c>
    </row>
    <row r="97" spans="1:6" x14ac:dyDescent="0.15">
      <c r="A97">
        <v>700094</v>
      </c>
      <c r="B97" s="3" t="s">
        <v>447</v>
      </c>
      <c r="C97" s="3" t="s">
        <v>447</v>
      </c>
      <c r="D97" s="3" t="str">
        <f>VLOOKUP(A97,奖励测试!A:D,4,FALSE)</f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7" s="2">
        <v>0</v>
      </c>
      <c r="F97" s="2">
        <v>0</v>
      </c>
    </row>
    <row r="98" spans="1:6" x14ac:dyDescent="0.15">
      <c r="A98">
        <v>700095</v>
      </c>
      <c r="B98" s="3" t="s">
        <v>448</v>
      </c>
      <c r="C98" s="3" t="s">
        <v>448</v>
      </c>
      <c r="D98" s="3" t="str">
        <f>VLOOKUP(A98,奖励测试!A:D,4,FALSE)</f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98" s="2">
        <v>0</v>
      </c>
      <c r="F98" s="2">
        <v>0</v>
      </c>
    </row>
    <row r="99" spans="1:6" x14ac:dyDescent="0.15">
      <c r="A99">
        <v>700096</v>
      </c>
      <c r="B99" s="3" t="s">
        <v>449</v>
      </c>
      <c r="C99" s="3" t="s">
        <v>449</v>
      </c>
      <c r="D99" s="3" t="str">
        <f>VLOOKUP(A99,奖励测试!A:D,4,FALSE)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9" s="2">
        <v>0</v>
      </c>
      <c r="F99" s="2">
        <v>0</v>
      </c>
    </row>
    <row r="100" spans="1:6" x14ac:dyDescent="0.15">
      <c r="A100">
        <v>700097</v>
      </c>
      <c r="B100" s="3" t="s">
        <v>450</v>
      </c>
      <c r="C100" s="3" t="s">
        <v>450</v>
      </c>
      <c r="D100" s="3" t="str">
        <f>VLOOKUP(A100,奖励测试!A:D,4,FALSE)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0" s="2">
        <v>0</v>
      </c>
      <c r="F100" s="2">
        <v>0</v>
      </c>
    </row>
    <row r="101" spans="1:6" x14ac:dyDescent="0.15">
      <c r="A101">
        <v>700098</v>
      </c>
      <c r="B101" s="3" t="s">
        <v>451</v>
      </c>
      <c r="C101" s="3" t="s">
        <v>451</v>
      </c>
      <c r="D101" s="3" t="str">
        <f>VLOOKUP(A101,奖励测试!A:D,4,FALSE)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1" s="2">
        <v>0</v>
      </c>
      <c r="F101" s="2">
        <v>0</v>
      </c>
    </row>
    <row r="102" spans="1:6" x14ac:dyDescent="0.15">
      <c r="A102">
        <v>700099</v>
      </c>
      <c r="B102" s="3" t="s">
        <v>452</v>
      </c>
      <c r="C102" s="3" t="s">
        <v>452</v>
      </c>
      <c r="D102" s="3" t="str">
        <f>VLOOKUP(A102,奖励测试!A:D,4,FALSE)</f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2" s="2">
        <v>0</v>
      </c>
      <c r="F102" s="2">
        <v>0</v>
      </c>
    </row>
    <row r="103" spans="1:6" x14ac:dyDescent="0.15">
      <c r="A103">
        <v>700100</v>
      </c>
      <c r="B103" s="3" t="s">
        <v>453</v>
      </c>
      <c r="C103" s="3" t="s">
        <v>453</v>
      </c>
      <c r="D103" s="3" t="str">
        <f>VLOOKUP(A103,奖励测试!A:D,4,FALSE)</f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103" s="2">
        <v>0</v>
      </c>
      <c r="F103" s="2">
        <v>0</v>
      </c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2"/>
      <c r="C913" s="1"/>
      <c r="D913" s="1"/>
      <c r="E913" s="2"/>
      <c r="F913" s="2"/>
    </row>
    <row r="914" spans="1:6" x14ac:dyDescent="0.15">
      <c r="A914" s="2"/>
      <c r="B914" s="1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3"/>
      <c r="C975" s="3"/>
      <c r="D975" s="3"/>
      <c r="E975" s="1"/>
      <c r="F975" s="1"/>
    </row>
    <row r="976" spans="1:6" x14ac:dyDescent="0.15">
      <c r="A976" s="2"/>
      <c r="B976" s="1"/>
      <c r="C976" s="3"/>
      <c r="D976" s="3"/>
      <c r="E976" s="2"/>
      <c r="F976" s="2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3"/>
  <sheetViews>
    <sheetView topLeftCell="A50" zoomScale="110" zoomScaleNormal="110" zoomScalePageLayoutView="110" workbookViewId="0">
      <selection activeCell="B90" sqref="B90"/>
    </sheetView>
  </sheetViews>
  <sheetFormatPr baseColWidth="10" defaultRowHeight="15" x14ac:dyDescent="0.15"/>
  <cols>
    <col min="2" max="3" width="18.5" bestFit="1" customWidth="1"/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700001</v>
      </c>
      <c r="B4" s="3" t="s">
        <v>230</v>
      </c>
      <c r="C4" s="3" t="s">
        <v>230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[{"g":20,"i":[{"t":"i","i":25011,"c":1,"tr":0}]},{"g":20,"i":[{"t":"i","i":29001,"c":1,"tr":0}]},{"g":20,"i":[{"t":"i","i":1,"c":50,"tr":0}]}]</v>
      </c>
      <c r="E4" s="2">
        <v>0</v>
      </c>
      <c r="F4" s="2">
        <v>0</v>
      </c>
      <c r="G4" t="str">
        <f>VLOOKUP($A4*1000+G$3,奖励辅助!$B:$L,11,FALSE)</f>
        <v>{"g":20,"i":[{"t":"i","i":25011,"c":1,"tr":0}]}</v>
      </c>
      <c r="H4" t="str">
        <f>_xlfn.IFNA(","&amp;VLOOKUP($A4*1000+H$3,奖励辅助!$B:$L,11,FALSE),"")</f>
        <v>,{"g":20,"i":[{"t":"i","i":29001,"c":1,"tr":0}]}</v>
      </c>
      <c r="I4" t="str">
        <f>_xlfn.IFNA(","&amp;VLOOKUP($A4*1000+I$3,奖励辅助!$B:$L,11,FALSE),"")</f>
        <v>,{"g":20,"i":[{"t":"i","i":1,"c":50,"tr":0}]}</v>
      </c>
      <c r="J4" t="str">
        <f>_xlfn.IFNA(","&amp;VLOOKUP($A4*1000+J$3,奖励辅助!$B:$L,11,FALSE),"")</f>
        <v/>
      </c>
      <c r="K4" t="str">
        <f>_xlfn.IFNA(","&amp;VLOOKUP($A4*1000+K$3,奖励辅助!$B:$L,11,FALSE),"")</f>
        <v/>
      </c>
      <c r="L4" t="str">
        <f>_xlfn.IFNA(","&amp;VLOOKUP($A4*1000+L$3,奖励辅助!$B:$L,11,FALSE),"")</f>
        <v/>
      </c>
      <c r="M4" t="str">
        <f>_xlfn.IFNA(","&amp;VLOOKUP($A4*1000+M$3,奖励辅助!$B:$L,11,FALSE),"")</f>
        <v/>
      </c>
      <c r="N4" t="str">
        <f>_xlfn.IFNA(","&amp;VLOOKUP($A4*1000+N$3,奖励辅助!$B:$L,11,FALSE),"")</f>
        <v/>
      </c>
      <c r="O4" t="str">
        <f>_xlfn.IFNA(","&amp;VLOOKUP($A4*1000+O$3,奖励辅助!$B:$L,11,FALSE),"")</f>
        <v/>
      </c>
      <c r="P4" t="str">
        <f>_xlfn.IFNA(","&amp;VLOOKUP($A4*1000+P$3,奖励辅助!$B:$L,11,FALSE),"")</f>
        <v/>
      </c>
      <c r="Q4" t="str">
        <f>_xlfn.IFNA(","&amp;VLOOKUP($A4*1000+Q$3,奖励辅助!$B:$L,11,FALSE),"")</f>
        <v/>
      </c>
      <c r="R4" t="str">
        <f>_xlfn.IFNA(","&amp;VLOOKUP($A4*1000+R$3,奖励辅助!$B:$L,11,FALSE),"")</f>
        <v/>
      </c>
      <c r="S4" t="str">
        <f>_xlfn.IFNA(","&amp;VLOOKUP($A4*1000+S$3,奖励辅助!$B:$L,11,FALSE),"")</f>
        <v/>
      </c>
      <c r="T4" t="str">
        <f>_xlfn.IFNA(","&amp;VLOOKUP($A4*1000+T$3,奖励辅助!$B:$L,11,FALSE),"")</f>
        <v/>
      </c>
      <c r="U4" t="str">
        <f>_xlfn.IFNA(","&amp;VLOOKUP($A4*1000+U$3,奖励辅助!$B:$L,11,FALSE),"")</f>
        <v/>
      </c>
      <c r="V4" t="str">
        <f>_xlfn.IFNA(","&amp;VLOOKUP($A4*1000+V$3,奖励辅助!$B:$L,11,FALSE),"")</f>
        <v/>
      </c>
      <c r="W4" t="str">
        <f>_xlfn.IFNA(","&amp;VLOOKUP($A4*1000+W$3,奖励辅助!$B:$L,11,FALSE),"")</f>
        <v/>
      </c>
      <c r="X4" t="str">
        <f>_xlfn.IFNA(","&amp;VLOOKUP($A4*1000+X$3,奖励辅助!$B:$L,11,FALSE),"")</f>
        <v/>
      </c>
      <c r="Y4" t="str">
        <f>_xlfn.IFNA(","&amp;VLOOKUP($A4*1000+Y$3,奖励辅助!$B:$L,11,FALSE),"")</f>
        <v/>
      </c>
      <c r="Z4" t="str">
        <f>_xlfn.IFNA(","&amp;VLOOKUP($A4*1000+Z$3,奖励辅助!$B:$L,11,FALSE),"")</f>
        <v/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700002</v>
      </c>
      <c r="B5" s="3" t="s">
        <v>231</v>
      </c>
      <c r="C5" s="3" t="s">
        <v>231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[{"g":20,"i":[{"t":"i","i":25011,"c":1,"tr":0}]},{"g":20,"i":[{"t":"i","i":29001,"c":1,"tr":0}]},{"g":20,"i":[{"t":"i","i":1,"c":50,"tr":0}]}]</v>
      </c>
      <c r="E5" s="2">
        <v>0</v>
      </c>
      <c r="F5" s="2">
        <v>0</v>
      </c>
      <c r="G5" t="str">
        <f>_xlfn.IFNA(VLOOKUP($A5*1000+G$3,奖励辅助!$B:$L,11,FALSE),"")</f>
        <v>{"g":20,"i":[{"t":"i","i":25011,"c":1,"tr":0}]}</v>
      </c>
      <c r="H5" t="str">
        <f>_xlfn.IFNA(","&amp;VLOOKUP($A5*1000+H$3,奖励辅助!$B:$L,11,FALSE),"")</f>
        <v>,{"g":20,"i":[{"t":"i","i":29001,"c":1,"tr":0}]}</v>
      </c>
      <c r="I5" t="str">
        <f>_xlfn.IFNA(","&amp;VLOOKUP($A5*1000+I$3,奖励辅助!$B:$L,11,FALSE),"")</f>
        <v>,{"g":20,"i":[{"t":"i","i":1,"c":50,"tr":0}]}</v>
      </c>
      <c r="J5" t="str">
        <f>_xlfn.IFNA(","&amp;VLOOKUP($A5*1000+J$3,奖励辅助!$B:$L,11,FALSE),"")</f>
        <v/>
      </c>
      <c r="K5" t="str">
        <f>_xlfn.IFNA(","&amp;VLOOKUP($A5*1000+K$3,奖励辅助!$B:$L,11,FALSE),"")</f>
        <v/>
      </c>
      <c r="L5" t="str">
        <f>_xlfn.IFNA(","&amp;VLOOKUP($A5*1000+L$3,奖励辅助!$B:$L,11,FALSE),"")</f>
        <v/>
      </c>
      <c r="M5" t="str">
        <f>_xlfn.IFNA(","&amp;VLOOKUP($A5*1000+M$3,奖励辅助!$B:$L,11,FALSE),"")</f>
        <v/>
      </c>
      <c r="N5" t="str">
        <f>_xlfn.IFNA(","&amp;VLOOKUP($A5*1000+N$3,奖励辅助!$B:$L,11,FALSE),"")</f>
        <v/>
      </c>
      <c r="O5" t="str">
        <f>_xlfn.IFNA(","&amp;VLOOKUP($A5*1000+O$3,奖励辅助!$B:$L,11,FALSE),"")</f>
        <v/>
      </c>
      <c r="P5" t="str">
        <f>_xlfn.IFNA(","&amp;VLOOKUP($A5*1000+P$3,奖励辅助!$B:$L,11,FALSE),"")</f>
        <v/>
      </c>
      <c r="Q5" t="str">
        <f>_xlfn.IFNA(","&amp;VLOOKUP($A5*1000+Q$3,奖励辅助!$B:$L,11,FALSE),"")</f>
        <v/>
      </c>
      <c r="R5" t="str">
        <f>_xlfn.IFNA(","&amp;VLOOKUP($A5*1000+R$3,奖励辅助!$B:$L,11,FALSE),"")</f>
        <v/>
      </c>
      <c r="S5" t="str">
        <f>_xlfn.IFNA(","&amp;VLOOKUP($A5*1000+S$3,奖励辅助!$B:$L,11,FALSE),"")</f>
        <v/>
      </c>
      <c r="T5" t="str">
        <f>_xlfn.IFNA(","&amp;VLOOKUP($A5*1000+T$3,奖励辅助!$B:$L,11,FALSE),"")</f>
        <v/>
      </c>
      <c r="U5" t="str">
        <f>_xlfn.IFNA(","&amp;VLOOKUP($A5*1000+U$3,奖励辅助!$B:$L,11,FALSE),"")</f>
        <v/>
      </c>
      <c r="V5" t="str">
        <f>_xlfn.IFNA(","&amp;VLOOKUP($A5*1000+V$3,奖励辅助!$B:$L,11,FALSE),"")</f>
        <v/>
      </c>
      <c r="W5" t="str">
        <f>_xlfn.IFNA(","&amp;VLOOKUP($A5*1000+W$3,奖励辅助!$B:$L,11,FALSE),"")</f>
        <v/>
      </c>
      <c r="X5" t="str">
        <f>_xlfn.IFNA(","&amp;VLOOKUP($A5*1000+X$3,奖励辅助!$B:$L,11,FALSE),"")</f>
        <v/>
      </c>
      <c r="Y5" t="str">
        <f>_xlfn.IFNA(","&amp;VLOOKUP($A5*1000+Y$3,奖励辅助!$B:$L,11,FALSE),"")</f>
        <v/>
      </c>
      <c r="Z5" t="str">
        <f>_xlfn.IFNA(","&amp;VLOOKUP($A5*1000+Z$3,奖励辅助!$B:$L,11,FALSE),"")</f>
        <v/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700003</v>
      </c>
      <c r="B6" s="3" t="s">
        <v>232</v>
      </c>
      <c r="C6" s="3" t="s">
        <v>232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[{"g":20,"i":[{"t":"i","i":25011,"c":1,"tr":0}]},{"g":20,"i":[{"t":"i","i":29001,"c":1,"tr":0}]},{"g":20,"i":[{"t":"i","i":1,"c":50,"tr":0}]}]</v>
      </c>
      <c r="E6" s="2">
        <v>0</v>
      </c>
      <c r="F6" s="2">
        <v>0</v>
      </c>
      <c r="G6" t="str">
        <f>_xlfn.IFNA(VLOOKUP($A6*1000+G$3,奖励辅助!$B:$L,11,FALSE),"")</f>
        <v>{"g":20,"i":[{"t":"i","i":25011,"c":1,"tr":0}]}</v>
      </c>
      <c r="H6" t="str">
        <f>_xlfn.IFNA(","&amp;VLOOKUP($A6*1000+H$3,奖励辅助!$B:$L,11,FALSE),"")</f>
        <v>,{"g":20,"i":[{"t":"i","i":29001,"c":1,"tr":0}]}</v>
      </c>
      <c r="I6" t="str">
        <f>_xlfn.IFNA(","&amp;VLOOKUP($A6*1000+I$3,奖励辅助!$B:$L,11,FALSE),"")</f>
        <v>,{"g":20,"i":[{"t":"i","i":1,"c":50,"tr":0}]}</v>
      </c>
      <c r="J6" t="str">
        <f>_xlfn.IFNA(","&amp;VLOOKUP($A6*1000+J$3,奖励辅助!$B:$L,11,FALSE),"")</f>
        <v/>
      </c>
      <c r="K6" t="str">
        <f>_xlfn.IFNA(","&amp;VLOOKUP($A6*1000+K$3,奖励辅助!$B:$L,11,FALSE),"")</f>
        <v/>
      </c>
      <c r="L6" t="str">
        <f>_xlfn.IFNA(","&amp;VLOOKUP($A6*1000+L$3,奖励辅助!$B:$L,11,FALSE),"")</f>
        <v/>
      </c>
      <c r="M6" t="str">
        <f>_xlfn.IFNA(","&amp;VLOOKUP($A6*1000+M$3,奖励辅助!$B:$L,11,FALSE),"")</f>
        <v/>
      </c>
      <c r="N6" t="str">
        <f>_xlfn.IFNA(","&amp;VLOOKUP($A6*1000+N$3,奖励辅助!$B:$L,11,FALSE),"")</f>
        <v/>
      </c>
      <c r="O6" t="str">
        <f>_xlfn.IFNA(","&amp;VLOOKUP($A6*1000+O$3,奖励辅助!$B:$L,11,FALSE),"")</f>
        <v/>
      </c>
      <c r="P6" t="str">
        <f>_xlfn.IFNA(","&amp;VLOOKUP($A6*1000+P$3,奖励辅助!$B:$L,11,FALSE),"")</f>
        <v/>
      </c>
      <c r="Q6" t="str">
        <f>_xlfn.IFNA(","&amp;VLOOKUP($A6*1000+Q$3,奖励辅助!$B:$L,11,FALSE),"")</f>
        <v/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7" spans="1:56" x14ac:dyDescent="0.15">
      <c r="A7">
        <v>700004</v>
      </c>
      <c r="B7" s="3" t="s">
        <v>233</v>
      </c>
      <c r="C7" s="3" t="s">
        <v>233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[{"g":20,"i":[{"t":"i","i":25011,"c":1,"tr":0}]},{"g":20,"i":[{"t":"i","i":29001,"c":1,"tr":0}]},{"g":20,"i":[{"t":"i","i":1,"c":50,"tr":0}]}]</v>
      </c>
      <c r="E7" s="2">
        <v>1</v>
      </c>
      <c r="F7" s="2">
        <v>1</v>
      </c>
      <c r="G7" t="str">
        <f>_xlfn.IFNA(VLOOKUP($A7*1000+G$3,奖励辅助!$B:$L,11,FALSE),"")</f>
        <v>{"g":20,"i":[{"t":"i","i":25011,"c":1,"tr":0}]}</v>
      </c>
      <c r="H7" t="str">
        <f>_xlfn.IFNA(","&amp;VLOOKUP($A7*1000+H$3,奖励辅助!$B:$L,11,FALSE),"")</f>
        <v>,{"g":20,"i":[{"t":"i","i":29001,"c":1,"tr":0}]}</v>
      </c>
      <c r="I7" t="str">
        <f>_xlfn.IFNA(","&amp;VLOOKUP($A7*1000+I$3,奖励辅助!$B:$L,11,FALSE),"")</f>
        <v>,{"g":20,"i":[{"t":"i","i":1,"c":50,"tr":0}]}</v>
      </c>
      <c r="J7" t="str">
        <f>_xlfn.IFNA(","&amp;VLOOKUP($A7*1000+J$3,奖励辅助!$B:$L,11,FALSE),"")</f>
        <v/>
      </c>
      <c r="K7" t="str">
        <f>_xlfn.IFNA(","&amp;VLOOKUP($A7*1000+K$3,奖励辅助!$B:$L,11,FALSE),"")</f>
        <v/>
      </c>
      <c r="L7" t="str">
        <f>_xlfn.IFNA(","&amp;VLOOKUP($A7*1000+L$3,奖励辅助!$B:$L,11,FALSE),"")</f>
        <v/>
      </c>
      <c r="M7" t="str">
        <f>_xlfn.IFNA(","&amp;VLOOKUP($A7*1000+M$3,奖励辅助!$B:$L,11,FALSE),"")</f>
        <v/>
      </c>
      <c r="N7" t="str">
        <f>_xlfn.IFNA(","&amp;VLOOKUP($A7*1000+N$3,奖励辅助!$B:$L,11,FALSE),"")</f>
        <v/>
      </c>
      <c r="O7" t="str">
        <f>_xlfn.IFNA(","&amp;VLOOKUP($A7*1000+O$3,奖励辅助!$B:$L,11,FALSE),"")</f>
        <v/>
      </c>
      <c r="P7" t="str">
        <f>_xlfn.IFNA(","&amp;VLOOKUP($A7*1000+P$3,奖励辅助!$B:$L,11,FALSE),"")</f>
        <v/>
      </c>
      <c r="Q7" t="str">
        <f>_xlfn.IFNA(","&amp;VLOOKUP($A7*1000+Q$3,奖励辅助!$B:$L,11,FALSE),"")</f>
        <v/>
      </c>
      <c r="R7" t="str">
        <f>_xlfn.IFNA(","&amp;VLOOKUP($A7*1000+R$3,奖励辅助!$B:$L,11,FALSE),"")</f>
        <v/>
      </c>
      <c r="S7" t="str">
        <f>_xlfn.IFNA(","&amp;VLOOKUP($A7*1000+S$3,奖励辅助!$B:$L,11,FALSE),"")</f>
        <v/>
      </c>
      <c r="T7" t="str">
        <f>_xlfn.IFNA(","&amp;VLOOKUP($A7*1000+T$3,奖励辅助!$B:$L,11,FALSE),"")</f>
        <v/>
      </c>
      <c r="U7" t="str">
        <f>_xlfn.IFNA(","&amp;VLOOKUP($A7*1000+U$3,奖励辅助!$B:$L,11,FALSE),"")</f>
        <v/>
      </c>
      <c r="V7" t="str">
        <f>_xlfn.IFNA(","&amp;VLOOKUP($A7*1000+V$3,奖励辅助!$B:$L,11,FALSE),"")</f>
        <v/>
      </c>
      <c r="W7" t="str">
        <f>_xlfn.IFNA(","&amp;VLOOKUP($A7*1000+W$3,奖励辅助!$B:$L,11,FALSE),"")</f>
        <v/>
      </c>
      <c r="X7" t="str">
        <f>_xlfn.IFNA(","&amp;VLOOKUP($A7*1000+X$3,奖励辅助!$B:$L,11,FALSE),"")</f>
        <v/>
      </c>
      <c r="Y7" t="str">
        <f>_xlfn.IFNA(","&amp;VLOOKUP($A7*1000+Y$3,奖励辅助!$B:$L,11,FALSE),"")</f>
        <v/>
      </c>
      <c r="Z7" t="str">
        <f>_xlfn.IFNA(","&amp;VLOOKUP($A7*1000+Z$3,奖励辅助!$B:$L,11,FALSE),"")</f>
        <v/>
      </c>
      <c r="AA7" t="str">
        <f>_xlfn.IFNA(","&amp;VLOOKUP($A7*1000+AA$3,奖励辅助!$B:$L,11,FALSE),"")</f>
        <v/>
      </c>
      <c r="AB7" t="str">
        <f>_xlfn.IFNA(","&amp;VLOOKUP($A7*1000+AB$3,奖励辅助!$B:$L,11,FALSE),"")</f>
        <v/>
      </c>
      <c r="AC7" t="str">
        <f>_xlfn.IFNA(","&amp;VLOOKUP($A7*1000+AC$3,奖励辅助!$B:$L,11,FALSE),"")</f>
        <v/>
      </c>
      <c r="AD7" t="str">
        <f>_xlfn.IFNA(","&amp;VLOOKUP($A7*1000+AD$3,奖励辅助!$B:$L,11,FALSE),"")</f>
        <v/>
      </c>
      <c r="AE7" t="str">
        <f>_xlfn.IFNA(","&amp;VLOOKUP($A7*1000+AE$3,奖励辅助!$B:$L,11,FALSE),"")</f>
        <v/>
      </c>
      <c r="AF7" t="str">
        <f>_xlfn.IFNA(","&amp;VLOOKUP($A7*1000+AF$3,奖励辅助!$B:$L,11,FALSE),"")</f>
        <v/>
      </c>
      <c r="AG7" t="str">
        <f>_xlfn.IFNA(","&amp;VLOOKUP($A7*1000+AG$3,奖励辅助!$B:$L,11,FALSE),"")</f>
        <v/>
      </c>
      <c r="AH7" t="str">
        <f>_xlfn.IFNA(","&amp;VLOOKUP($A7*1000+AH$3,奖励辅助!$B:$L,11,FALSE),"")</f>
        <v/>
      </c>
      <c r="AI7" t="str">
        <f>_xlfn.IFNA(","&amp;VLOOKUP($A7*1000+AI$3,奖励辅助!$B:$L,11,FALSE),"")</f>
        <v/>
      </c>
      <c r="AJ7" t="str">
        <f>_xlfn.IFNA(","&amp;VLOOKUP($A7*1000+AJ$3,奖励辅助!$B:$L,11,FALSE),"")</f>
        <v/>
      </c>
    </row>
    <row r="8" spans="1:56" x14ac:dyDescent="0.15">
      <c r="A8">
        <v>700005</v>
      </c>
      <c r="B8" s="3" t="s">
        <v>234</v>
      </c>
      <c r="C8" s="3" t="s">
        <v>234</v>
      </c>
      <c r="D8" s="3" t="str">
        <f t="shared" si="0"/>
        <v>[{"g":20,"i":[{"t":"i","i":25012,"c":1,"tr":0}]}]</v>
      </c>
      <c r="E8" s="2">
        <v>2</v>
      </c>
      <c r="F8" s="2">
        <v>2</v>
      </c>
      <c r="G8" t="str">
        <f>_xlfn.IFNA(VLOOKUP($A8*1000+G$3,奖励辅助!$B:$L,11,FALSE),"")</f>
        <v>{"g":20,"i":[{"t":"i","i":25012,"c":1,"tr":0}]}</v>
      </c>
      <c r="H8" t="str">
        <f>_xlfn.IFNA(","&amp;VLOOKUP($A8*1000+H$3,奖励辅助!$B:$L,11,FALSE),"")</f>
        <v/>
      </c>
      <c r="I8" t="str">
        <f>_xlfn.IFNA(","&amp;VLOOKUP($A8*1000+I$3,奖励辅助!$B:$L,11,FALSE),"")</f>
        <v/>
      </c>
      <c r="J8" t="str">
        <f>_xlfn.IFNA(","&amp;VLOOKUP($A8*1000+J$3,奖励辅助!$B:$L,11,FALSE),"")</f>
        <v/>
      </c>
      <c r="K8" t="str">
        <f>_xlfn.IFNA(","&amp;VLOOKUP($A8*1000+K$3,奖励辅助!$B:$L,11,FALSE),"")</f>
        <v/>
      </c>
      <c r="L8" t="str">
        <f>_xlfn.IFNA(","&amp;VLOOKUP($A8*1000+L$3,奖励辅助!$B:$L,11,FALSE),"")</f>
        <v/>
      </c>
      <c r="M8" t="str">
        <f>_xlfn.IFNA(","&amp;VLOOKUP($A8*1000+M$3,奖励辅助!$B:$L,11,FALSE),"")</f>
        <v/>
      </c>
      <c r="N8" t="str">
        <f>_xlfn.IFNA(","&amp;VLOOKUP($A8*1000+N$3,奖励辅助!$B:$L,11,FALSE),"")</f>
        <v/>
      </c>
      <c r="O8" t="str">
        <f>_xlfn.IFNA(","&amp;VLOOKUP($A8*1000+O$3,奖励辅助!$B:$L,11,FALSE),"")</f>
        <v/>
      </c>
      <c r="P8" t="str">
        <f>_xlfn.IFNA(","&amp;VLOOKUP($A8*1000+P$3,奖励辅助!$B:$L,11,FALSE),"")</f>
        <v/>
      </c>
      <c r="Q8" t="str">
        <f>_xlfn.IFNA(","&amp;VLOOKUP($A8*1000+Q$3,奖励辅助!$B:$L,11,FALSE),"")</f>
        <v/>
      </c>
      <c r="R8" t="str">
        <f>_xlfn.IFNA(","&amp;VLOOKUP($A8*1000+R$3,奖励辅助!$B:$L,11,FALSE),"")</f>
        <v/>
      </c>
      <c r="S8" t="str">
        <f>_xlfn.IFNA(","&amp;VLOOKUP($A8*1000+S$3,奖励辅助!$B:$L,11,FALSE),"")</f>
        <v/>
      </c>
      <c r="T8" t="str">
        <f>_xlfn.IFNA(","&amp;VLOOKUP($A8*1000+T$3,奖励辅助!$B:$L,11,FALSE),"")</f>
        <v/>
      </c>
      <c r="U8" t="str">
        <f>_xlfn.IFNA(","&amp;VLOOKUP($A8*1000+U$3,奖励辅助!$B:$L,11,FALSE),"")</f>
        <v/>
      </c>
      <c r="V8" t="str">
        <f>_xlfn.IFNA(","&amp;VLOOKUP($A8*1000+V$3,奖励辅助!$B:$L,11,FALSE),"")</f>
        <v/>
      </c>
      <c r="W8" t="str">
        <f>_xlfn.IFNA(","&amp;VLOOKUP($A8*1000+W$3,奖励辅助!$B:$L,11,FALSE),"")</f>
        <v/>
      </c>
      <c r="X8" t="str">
        <f>_xlfn.IFNA(","&amp;VLOOKUP($A8*1000+X$3,奖励辅助!$B:$L,11,FALSE),"")</f>
        <v/>
      </c>
      <c r="Y8" t="str">
        <f>_xlfn.IFNA(","&amp;VLOOKUP($A8*1000+Y$3,奖励辅助!$B:$L,11,FALSE),"")</f>
        <v/>
      </c>
      <c r="Z8" t="str">
        <f>_xlfn.IFNA(","&amp;VLOOKUP($A8*1000+Z$3,奖励辅助!$B:$L,11,FALSE),"")</f>
        <v/>
      </c>
      <c r="AA8" t="str">
        <f>_xlfn.IFNA(","&amp;VLOOKUP($A8*1000+AA$3,奖励辅助!$B:$L,11,FALSE),"")</f>
        <v/>
      </c>
      <c r="AB8" t="str">
        <f>_xlfn.IFNA(","&amp;VLOOKUP($A8*1000+AB$3,奖励辅助!$B:$L,11,FALSE),"")</f>
        <v/>
      </c>
      <c r="AC8" t="str">
        <f>_xlfn.IFNA(","&amp;VLOOKUP($A8*1000+AC$3,奖励辅助!$B:$L,11,FALSE),"")</f>
        <v/>
      </c>
      <c r="AD8" t="str">
        <f>_xlfn.IFNA(","&amp;VLOOKUP($A8*1000+AD$3,奖励辅助!$B:$L,11,FALSE),"")</f>
        <v/>
      </c>
      <c r="AE8" t="str">
        <f>_xlfn.IFNA(","&amp;VLOOKUP($A8*1000+AE$3,奖励辅助!$B:$L,11,FALSE),"")</f>
        <v/>
      </c>
      <c r="AF8" t="str">
        <f>_xlfn.IFNA(","&amp;VLOOKUP($A8*1000+AF$3,奖励辅助!$B:$L,11,FALSE),"")</f>
        <v/>
      </c>
      <c r="AG8" t="str">
        <f>_xlfn.IFNA(","&amp;VLOOKUP($A8*1000+AG$3,奖励辅助!$B:$L,11,FALSE),"")</f>
        <v/>
      </c>
      <c r="AH8" t="str">
        <f>_xlfn.IFNA(","&amp;VLOOKUP($A8*1000+AH$3,奖励辅助!$B:$L,11,FALSE),"")</f>
        <v/>
      </c>
      <c r="AI8" t="str">
        <f>_xlfn.IFNA(","&amp;VLOOKUP($A8*1000+AI$3,奖励辅助!$B:$L,11,FALSE),"")</f>
        <v/>
      </c>
      <c r="AJ8" t="str">
        <f>_xlfn.IFNA(","&amp;VLOOKUP($A8*1000+AJ$3,奖励辅助!$B:$L,11,FALSE),"")</f>
        <v/>
      </c>
    </row>
    <row r="9" spans="1:56" x14ac:dyDescent="0.15">
      <c r="A9">
        <v>700006</v>
      </c>
      <c r="B9" s="3" t="s">
        <v>235</v>
      </c>
      <c r="C9" s="3" t="s">
        <v>235</v>
      </c>
      <c r="D9" s="3" t="str">
        <f t="shared" ref="D9:D50" si="1">"["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"]"</f>
        <v>[{"g":20,"i":[{"t":"i","i":25011,"c":1,"tr":0}]},{"g":20,"i":[{"t":"i","i":25012,"c":1,"tr":0}]},{"g":20,"i":[{"t":"i","i":29001,"c":1,"tr":0}]},{"g":20,"i":[{"t":"i","i":1,"c":50,"tr":0}]}]</v>
      </c>
      <c r="E9" s="2">
        <v>2</v>
      </c>
      <c r="F9" s="2">
        <v>2</v>
      </c>
      <c r="G9" t="str">
        <f>_xlfn.IFNA(VLOOKUP($A9*1000+G$3,奖励辅助!$B:$L,11,FALSE),"")</f>
        <v>{"g":20,"i":[{"t":"i","i":25011,"c":1,"tr":0}]}</v>
      </c>
      <c r="H9" t="str">
        <f>_xlfn.IFNA(","&amp;VLOOKUP($A9*1000+H$3,奖励辅助!$B:$L,11,FALSE),"")</f>
        <v>,{"g":20,"i":[{"t":"i","i":25012,"c":1,"tr":0}]}</v>
      </c>
      <c r="I9" t="str">
        <f>_xlfn.IFNA(","&amp;VLOOKUP($A9*1000+I$3,奖励辅助!$B:$L,11,FALSE),"")</f>
        <v>,{"g":20,"i":[{"t":"i","i":29001,"c":1,"tr":0}]}</v>
      </c>
      <c r="J9" t="str">
        <f>_xlfn.IFNA(","&amp;VLOOKUP($A9*1000+J$3,奖励辅助!$B:$L,11,FALSE),"")</f>
        <v>,{"g":20,"i":[{"t":"i","i":1,"c":50,"tr":0}]}</v>
      </c>
      <c r="K9" t="str">
        <f>_xlfn.IFNA(","&amp;VLOOKUP($A9*1000+K$3,奖励辅助!$B:$L,11,FALSE),"")</f>
        <v/>
      </c>
      <c r="L9" t="str">
        <f>_xlfn.IFNA(","&amp;VLOOKUP($A9*1000+L$3,奖励辅助!$B:$L,11,FALSE),"")</f>
        <v/>
      </c>
      <c r="M9" t="str">
        <f>_xlfn.IFNA(","&amp;VLOOKUP($A9*1000+M$3,奖励辅助!$B:$L,11,FALSE),"")</f>
        <v/>
      </c>
      <c r="N9" t="str">
        <f>_xlfn.IFNA(","&amp;VLOOKUP($A9*1000+N$3,奖励辅助!$B:$L,11,FALSE),"")</f>
        <v/>
      </c>
      <c r="O9" t="str">
        <f>_xlfn.IFNA(","&amp;VLOOKUP($A9*1000+O$3,奖励辅助!$B:$L,11,FALSE),"")</f>
        <v/>
      </c>
      <c r="P9" t="str">
        <f>_xlfn.IFNA(","&amp;VLOOKUP($A9*1000+P$3,奖励辅助!$B:$L,11,FALSE),"")</f>
        <v/>
      </c>
      <c r="Q9" t="str">
        <f>_xlfn.IFNA(","&amp;VLOOKUP($A9*1000+Q$3,奖励辅助!$B:$L,11,FALSE),"")</f>
        <v/>
      </c>
      <c r="R9" t="str">
        <f>_xlfn.IFNA(","&amp;VLOOKUP($A9*1000+R$3,奖励辅助!$B:$L,11,FALSE),"")</f>
        <v/>
      </c>
      <c r="S9" t="str">
        <f>_xlfn.IFNA(","&amp;VLOOKUP($A9*1000+S$3,奖励辅助!$B:$L,11,FALSE),"")</f>
        <v/>
      </c>
      <c r="T9" t="str">
        <f>_xlfn.IFNA(","&amp;VLOOKUP($A9*1000+T$3,奖励辅助!$B:$L,11,FALSE),"")</f>
        <v/>
      </c>
      <c r="U9" t="str">
        <f>_xlfn.IFNA(","&amp;VLOOKUP($A9*1000+U$3,奖励辅助!$B:$L,11,FALSE),"")</f>
        <v/>
      </c>
      <c r="V9" t="str">
        <f>_xlfn.IFNA(","&amp;VLOOKUP($A9*1000+V$3,奖励辅助!$B:$L,11,FALSE),"")</f>
        <v/>
      </c>
      <c r="W9" t="str">
        <f>_xlfn.IFNA(","&amp;VLOOKUP($A9*1000+W$3,奖励辅助!$B:$L,11,FALSE),"")</f>
        <v/>
      </c>
      <c r="X9" t="str">
        <f>_xlfn.IFNA(","&amp;VLOOKUP($A9*1000+X$3,奖励辅助!$B:$L,11,FALSE),"")</f>
        <v/>
      </c>
      <c r="Y9" t="str">
        <f>_xlfn.IFNA(","&amp;VLOOKUP($A9*1000+Y$3,奖励辅助!$B:$L,11,FALSE),"")</f>
        <v/>
      </c>
      <c r="Z9" t="str">
        <f>_xlfn.IFNA(","&amp;VLOOKUP($A9*1000+Z$3,奖励辅助!$B:$L,11,FALSE),"")</f>
        <v/>
      </c>
      <c r="AA9" t="str">
        <f>_xlfn.IFNA(","&amp;VLOOKUP($A9*1000+AA$3,奖励辅助!$B:$L,11,FALSE),"")</f>
        <v/>
      </c>
      <c r="AB9" t="str">
        <f>_xlfn.IFNA(","&amp;VLOOKUP($A9*1000+AB$3,奖励辅助!$B:$L,11,FALSE),"")</f>
        <v/>
      </c>
      <c r="AC9" t="str">
        <f>_xlfn.IFNA(","&amp;VLOOKUP($A9*1000+AC$3,奖励辅助!$B:$L,11,FALSE),"")</f>
        <v/>
      </c>
      <c r="AD9" t="str">
        <f>_xlfn.IFNA(","&amp;VLOOKUP($A9*1000+AD$3,奖励辅助!$B:$L,11,FALSE),"")</f>
        <v/>
      </c>
      <c r="AE9" t="str">
        <f>_xlfn.IFNA(","&amp;VLOOKUP($A9*1000+AE$3,奖励辅助!$B:$L,11,FALSE),"")</f>
        <v/>
      </c>
      <c r="AF9" t="str">
        <f>_xlfn.IFNA(","&amp;VLOOKUP($A9*1000+AF$3,奖励辅助!$B:$L,11,FALSE),"")</f>
        <v/>
      </c>
      <c r="AG9" t="str">
        <f>_xlfn.IFNA(","&amp;VLOOKUP($A9*1000+AG$3,奖励辅助!$B:$L,11,FALSE),"")</f>
        <v/>
      </c>
      <c r="AH9" t="str">
        <f>_xlfn.IFNA(","&amp;VLOOKUP($A9*1000+AH$3,奖励辅助!$B:$L,11,FALSE),"")</f>
        <v/>
      </c>
      <c r="AI9" t="str">
        <f>_xlfn.IFNA(","&amp;VLOOKUP($A9*1000+AI$3,奖励辅助!$B:$L,11,FALSE),"")</f>
        <v/>
      </c>
      <c r="AJ9" t="str">
        <f>_xlfn.IFNA(","&amp;VLOOKUP($A9*1000+AJ$3,奖励辅助!$B:$L,11,FALSE),"")</f>
        <v/>
      </c>
    </row>
    <row r="10" spans="1:56" x14ac:dyDescent="0.15">
      <c r="A10">
        <v>700007</v>
      </c>
      <c r="B10" s="3" t="s">
        <v>236</v>
      </c>
      <c r="C10" s="3" t="s">
        <v>236</v>
      </c>
      <c r="D10" s="3" t="str">
        <f t="shared" si="1"/>
        <v>[{"g":20,"i":[{"t":"i","i":25011,"c":1,"tr":0}]},{"g":20,"i":[{"t":"i","i":25012,"c":1,"tr":0}]},{"g":20,"i":[{"t":"i","i":29001,"c":1,"tr":0}]},{"g":20,"i":[{"t":"i","i":1,"c":50,"tr":0}]}]</v>
      </c>
      <c r="E10" s="2">
        <v>2</v>
      </c>
      <c r="F10" s="2">
        <v>2</v>
      </c>
      <c r="G10" t="str">
        <f>_xlfn.IFNA(VLOOKUP($A10*1000+G$3,奖励辅助!$B:$L,11,FALSE),"")</f>
        <v>{"g":20,"i":[{"t":"i","i":25011,"c":1,"tr":0}]}</v>
      </c>
      <c r="H10" t="str">
        <f>_xlfn.IFNA(","&amp;VLOOKUP($A10*1000+H$3,奖励辅助!$B:$L,11,FALSE),"")</f>
        <v>,{"g":20,"i":[{"t":"i","i":25012,"c":1,"tr":0}]}</v>
      </c>
      <c r="I10" t="str">
        <f>_xlfn.IFNA(","&amp;VLOOKUP($A10*1000+I$3,奖励辅助!$B:$L,11,FALSE),"")</f>
        <v>,{"g":20,"i":[{"t":"i","i":29001,"c":1,"tr":0}]}</v>
      </c>
      <c r="J10" t="str">
        <f>_xlfn.IFNA(","&amp;VLOOKUP($A10*1000+J$3,奖励辅助!$B:$L,11,FALSE),"")</f>
        <v>,{"g":20,"i":[{"t":"i","i":1,"c":50,"tr":0}]}</v>
      </c>
      <c r="K10" t="str">
        <f>_xlfn.IFNA(","&amp;VLOOKUP($A10*1000+K$3,奖励辅助!$B:$L,11,FALSE),"")</f>
        <v/>
      </c>
      <c r="L10" t="str">
        <f>_xlfn.IFNA(","&amp;VLOOKUP($A10*1000+L$3,奖励辅助!$B:$L,11,FALSE),"")</f>
        <v/>
      </c>
      <c r="M10" t="str">
        <f>_xlfn.IFNA(","&amp;VLOOKUP($A10*1000+M$3,奖励辅助!$B:$L,11,FALSE),"")</f>
        <v/>
      </c>
      <c r="N10" t="str">
        <f>_xlfn.IFNA(","&amp;VLOOKUP($A10*1000+N$3,奖励辅助!$B:$L,11,FALSE),"")</f>
        <v/>
      </c>
      <c r="O10" t="str">
        <f>_xlfn.IFNA(","&amp;VLOOKUP($A10*1000+O$3,奖励辅助!$B:$L,11,FALSE),"")</f>
        <v/>
      </c>
      <c r="P10" t="str">
        <f>_xlfn.IFNA(","&amp;VLOOKUP($A10*1000+P$3,奖励辅助!$B:$L,11,FALSE),"")</f>
        <v/>
      </c>
      <c r="Q10" t="str">
        <f>_xlfn.IFNA(","&amp;VLOOKUP($A10*1000+Q$3,奖励辅助!$B:$L,11,FALSE),"")</f>
        <v/>
      </c>
      <c r="R10" t="str">
        <f>_xlfn.IFNA(","&amp;VLOOKUP($A10*1000+R$3,奖励辅助!$B:$L,11,FALSE),"")</f>
        <v/>
      </c>
      <c r="S10" t="str">
        <f>_xlfn.IFNA(","&amp;VLOOKUP($A10*1000+S$3,奖励辅助!$B:$L,11,FALSE),"")</f>
        <v/>
      </c>
      <c r="T10" t="str">
        <f>_xlfn.IFNA(","&amp;VLOOKUP($A10*1000+T$3,奖励辅助!$B:$L,11,FALSE),"")</f>
        <v/>
      </c>
      <c r="U10" t="str">
        <f>_xlfn.IFNA(","&amp;VLOOKUP($A10*1000+U$3,奖励辅助!$B:$L,11,FALSE),"")</f>
        <v/>
      </c>
      <c r="V10" t="str">
        <f>_xlfn.IFNA(","&amp;VLOOKUP($A10*1000+V$3,奖励辅助!$B:$L,11,FALSE),"")</f>
        <v/>
      </c>
      <c r="W10" t="str">
        <f>_xlfn.IFNA(","&amp;VLOOKUP($A10*1000+W$3,奖励辅助!$B:$L,11,FALSE),"")</f>
        <v/>
      </c>
      <c r="X10" t="str">
        <f>_xlfn.IFNA(","&amp;VLOOKUP($A10*1000+X$3,奖励辅助!$B:$L,11,FALSE),"")</f>
        <v/>
      </c>
      <c r="Y10" t="str">
        <f>_xlfn.IFNA(","&amp;VLOOKUP($A10*1000+Y$3,奖励辅助!$B:$L,11,FALSE),"")</f>
        <v/>
      </c>
      <c r="Z10" t="str">
        <f>_xlfn.IFNA(","&amp;VLOOKUP($A10*1000+Z$3,奖励辅助!$B:$L,11,FALSE),"")</f>
        <v/>
      </c>
      <c r="AA10" t="str">
        <f>_xlfn.IFNA(","&amp;VLOOKUP($A10*1000+AA$3,奖励辅助!$B:$L,11,FALSE),"")</f>
        <v/>
      </c>
      <c r="AB10" t="str">
        <f>_xlfn.IFNA(","&amp;VLOOKUP($A10*1000+AB$3,奖励辅助!$B:$L,11,FALSE),"")</f>
        <v/>
      </c>
      <c r="AC10" t="str">
        <f>_xlfn.IFNA(","&amp;VLOOKUP($A10*1000+AC$3,奖励辅助!$B:$L,11,FALSE),"")</f>
        <v/>
      </c>
      <c r="AD10" t="str">
        <f>_xlfn.IFNA(","&amp;VLOOKUP($A10*1000+AD$3,奖励辅助!$B:$L,11,FALSE),"")</f>
        <v/>
      </c>
      <c r="AE10" t="str">
        <f>_xlfn.IFNA(","&amp;VLOOKUP($A10*1000+AE$3,奖励辅助!$B:$L,11,FALSE),"")</f>
        <v/>
      </c>
      <c r="AF10" t="str">
        <f>_xlfn.IFNA(","&amp;VLOOKUP($A10*1000+AF$3,奖励辅助!$B:$L,11,FALSE),"")</f>
        <v/>
      </c>
      <c r="AG10" t="str">
        <f>_xlfn.IFNA(","&amp;VLOOKUP($A10*1000+AG$3,奖励辅助!$B:$L,11,FALSE),"")</f>
        <v/>
      </c>
      <c r="AH10" t="str">
        <f>_xlfn.IFNA(","&amp;VLOOKUP($A10*1000+AH$3,奖励辅助!$B:$L,11,FALSE),"")</f>
        <v/>
      </c>
      <c r="AI10" t="str">
        <f>_xlfn.IFNA(","&amp;VLOOKUP($A10*1000+AI$3,奖励辅助!$B:$L,11,FALSE),"")</f>
        <v/>
      </c>
      <c r="AJ10" t="str">
        <f>_xlfn.IFNA(","&amp;VLOOKUP($A10*1000+AJ$3,奖励辅助!$B:$L,11,FALSE),"")</f>
        <v/>
      </c>
    </row>
    <row r="11" spans="1:56" x14ac:dyDescent="0.15">
      <c r="A11">
        <v>700008</v>
      </c>
      <c r="B11" s="3" t="s">
        <v>237</v>
      </c>
      <c r="C11" s="3" t="s">
        <v>237</v>
      </c>
      <c r="D11" s="3" t="str">
        <f t="shared" si="1"/>
        <v>[{"g":20,"i":[{"t":"i","i":25011,"c":1,"tr":0}]},{"g":20,"i":[{"t":"i","i":25012,"c":1,"tr":0}]},{"g":20,"i":[{"t":"i","i":29001,"c":1,"tr":0}]},{"g":20,"i":[{"t":"i","i":1,"c":50,"tr":0}]}]</v>
      </c>
      <c r="E11" s="2">
        <v>2</v>
      </c>
      <c r="F11" s="2">
        <v>2</v>
      </c>
      <c r="G11" t="str">
        <f>_xlfn.IFNA(VLOOKUP($A11*1000+G$3,奖励辅助!$B:$L,11,FALSE),"")</f>
        <v>{"g":20,"i":[{"t":"i","i":25011,"c":1,"tr":0}]}</v>
      </c>
      <c r="H11" t="str">
        <f>_xlfn.IFNA(","&amp;VLOOKUP($A11*1000+H$3,奖励辅助!$B:$L,11,FALSE),"")</f>
        <v>,{"g":20,"i":[{"t":"i","i":25012,"c":1,"tr":0}]}</v>
      </c>
      <c r="I11" t="str">
        <f>_xlfn.IFNA(","&amp;VLOOKUP($A11*1000+I$3,奖励辅助!$B:$L,11,FALSE),"")</f>
        <v>,{"g":20,"i":[{"t":"i","i":29001,"c":1,"tr":0}]}</v>
      </c>
      <c r="J11" t="str">
        <f>_xlfn.IFNA(","&amp;VLOOKUP($A11*1000+J$3,奖励辅助!$B:$L,11,FALSE),"")</f>
        <v>,{"g":20,"i":[{"t":"i","i":1,"c":50,"tr":0}]}</v>
      </c>
      <c r="K11" t="str">
        <f>_xlfn.IFNA(","&amp;VLOOKUP($A11*1000+K$3,奖励辅助!$B:$L,11,FALSE),"")</f>
        <v/>
      </c>
      <c r="L11" t="str">
        <f>_xlfn.IFNA(","&amp;VLOOKUP($A11*1000+L$3,奖励辅助!$B:$L,11,FALSE),"")</f>
        <v/>
      </c>
      <c r="M11" t="str">
        <f>_xlfn.IFNA(","&amp;VLOOKUP($A11*1000+M$3,奖励辅助!$B:$L,11,FALSE),"")</f>
        <v/>
      </c>
      <c r="N11" t="str">
        <f>_xlfn.IFNA(","&amp;VLOOKUP($A11*1000+N$3,奖励辅助!$B:$L,11,FALSE),"")</f>
        <v/>
      </c>
      <c r="O11" t="str">
        <f>_xlfn.IFNA(","&amp;VLOOKUP($A11*1000+O$3,奖励辅助!$B:$L,11,FALSE),"")</f>
        <v/>
      </c>
      <c r="P11" t="str">
        <f>_xlfn.IFNA(","&amp;VLOOKUP($A11*1000+P$3,奖励辅助!$B:$L,11,FALSE),"")</f>
        <v/>
      </c>
      <c r="Q11" t="str">
        <f>_xlfn.IFNA(","&amp;VLOOKUP($A11*1000+Q$3,奖励辅助!$B:$L,11,FALSE),"")</f>
        <v/>
      </c>
      <c r="R11" t="str">
        <f>_xlfn.IFNA(","&amp;VLOOKUP($A11*1000+R$3,奖励辅助!$B:$L,11,FALSE),"")</f>
        <v/>
      </c>
      <c r="S11" t="str">
        <f>_xlfn.IFNA(","&amp;VLOOKUP($A11*1000+S$3,奖励辅助!$B:$L,11,FALSE),"")</f>
        <v/>
      </c>
      <c r="T11" t="str">
        <f>_xlfn.IFNA(","&amp;VLOOKUP($A11*1000+T$3,奖励辅助!$B:$L,11,FALSE),"")</f>
        <v/>
      </c>
      <c r="U11" t="str">
        <f>_xlfn.IFNA(","&amp;VLOOKUP($A11*1000+U$3,奖励辅助!$B:$L,11,FALSE),"")</f>
        <v/>
      </c>
      <c r="V11" t="str">
        <f>_xlfn.IFNA(","&amp;VLOOKUP($A11*1000+V$3,奖励辅助!$B:$L,11,FALSE),"")</f>
        <v/>
      </c>
      <c r="W11" t="str">
        <f>_xlfn.IFNA(","&amp;VLOOKUP($A11*1000+W$3,奖励辅助!$B:$L,11,FALSE),"")</f>
        <v/>
      </c>
      <c r="X11" t="str">
        <f>_xlfn.IFNA(","&amp;VLOOKUP($A11*1000+X$3,奖励辅助!$B:$L,11,FALSE),"")</f>
        <v/>
      </c>
      <c r="Y11" t="str">
        <f>_xlfn.IFNA(","&amp;VLOOKUP($A11*1000+Y$3,奖励辅助!$B:$L,11,FALSE),"")</f>
        <v/>
      </c>
      <c r="Z11" t="str">
        <f>_xlfn.IFNA(","&amp;VLOOKUP($A11*1000+Z$3,奖励辅助!$B:$L,11,FALSE),"")</f>
        <v/>
      </c>
      <c r="AA11" t="str">
        <f>_xlfn.IFNA(","&amp;VLOOKUP($A11*1000+AA$3,奖励辅助!$B:$L,11,FALSE),"")</f>
        <v/>
      </c>
      <c r="AB11" t="str">
        <f>_xlfn.IFNA(","&amp;VLOOKUP($A11*1000+AB$3,奖励辅助!$B:$L,11,FALSE),"")</f>
        <v/>
      </c>
      <c r="AC11" t="str">
        <f>_xlfn.IFNA(","&amp;VLOOKUP($A11*1000+AC$3,奖励辅助!$B:$L,11,FALSE),"")</f>
        <v/>
      </c>
      <c r="AD11" t="str">
        <f>_xlfn.IFNA(","&amp;VLOOKUP($A11*1000+AD$3,奖励辅助!$B:$L,11,FALSE),"")</f>
        <v/>
      </c>
      <c r="AE11" t="str">
        <f>_xlfn.IFNA(","&amp;VLOOKUP($A11*1000+AE$3,奖励辅助!$B:$L,11,FALSE),"")</f>
        <v/>
      </c>
      <c r="AF11" t="str">
        <f>_xlfn.IFNA(","&amp;VLOOKUP($A11*1000+AF$3,奖励辅助!$B:$L,11,FALSE),"")</f>
        <v/>
      </c>
      <c r="AG11" t="str">
        <f>_xlfn.IFNA(","&amp;VLOOKUP($A11*1000+AG$3,奖励辅助!$B:$L,11,FALSE),"")</f>
        <v/>
      </c>
      <c r="AH11" t="str">
        <f>_xlfn.IFNA(","&amp;VLOOKUP($A11*1000+AH$3,奖励辅助!$B:$L,11,FALSE),"")</f>
        <v/>
      </c>
      <c r="AI11" t="str">
        <f>_xlfn.IFNA(","&amp;VLOOKUP($A11*1000+AI$3,奖励辅助!$B:$L,11,FALSE),"")</f>
        <v/>
      </c>
      <c r="AJ11" t="str">
        <f>_xlfn.IFNA(","&amp;VLOOKUP($A11*1000+AJ$3,奖励辅助!$B:$L,11,FALSE),"")</f>
        <v/>
      </c>
    </row>
    <row r="12" spans="1:56" x14ac:dyDescent="0.15">
      <c r="A12">
        <v>700009</v>
      </c>
      <c r="B12" s="3" t="s">
        <v>238</v>
      </c>
      <c r="C12" s="3" t="s">
        <v>238</v>
      </c>
      <c r="D12" s="3" t="str">
        <f t="shared" si="1"/>
        <v>[{"g":20,"i":[{"t":"i","i":25011,"c":1,"tr":0}]},{"g":20,"i":[{"t":"i","i":25012,"c":1,"tr":0}]},{"g":20,"i":[{"t":"i","i":29001,"c":1,"tr":0}]},{"g":20,"i":[{"t":"i","i":1,"c":50,"tr":0}]}]</v>
      </c>
      <c r="E12" s="2">
        <v>2</v>
      </c>
      <c r="F12" s="2">
        <v>2</v>
      </c>
      <c r="G12" t="str">
        <f>_xlfn.IFNA(VLOOKUP($A12*1000+G$3,奖励辅助!$B:$L,11,FALSE),"")</f>
        <v>{"g":20,"i":[{"t":"i","i":25011,"c":1,"tr":0}]}</v>
      </c>
      <c r="H12" t="str">
        <f>_xlfn.IFNA(","&amp;VLOOKUP($A12*1000+H$3,奖励辅助!$B:$L,11,FALSE),"")</f>
        <v>,{"g":20,"i":[{"t":"i","i":25012,"c":1,"tr":0}]}</v>
      </c>
      <c r="I12" t="str">
        <f>_xlfn.IFNA(","&amp;VLOOKUP($A12*1000+I$3,奖励辅助!$B:$L,11,FALSE),"")</f>
        <v>,{"g":20,"i":[{"t":"i","i":29001,"c":1,"tr":0}]}</v>
      </c>
      <c r="J12" t="str">
        <f>_xlfn.IFNA(","&amp;VLOOKUP($A12*1000+J$3,奖励辅助!$B:$L,11,FALSE),"")</f>
        <v>,{"g":20,"i":[{"t":"i","i":1,"c":50,"tr":0}]}</v>
      </c>
      <c r="K12" t="str">
        <f>_xlfn.IFNA(","&amp;VLOOKUP($A12*1000+K$3,奖励辅助!$B:$L,11,FALSE),"")</f>
        <v/>
      </c>
      <c r="L12" t="str">
        <f>_xlfn.IFNA(","&amp;VLOOKUP($A12*1000+L$3,奖励辅助!$B:$L,11,FALSE),"")</f>
        <v/>
      </c>
      <c r="M12" t="str">
        <f>_xlfn.IFNA(","&amp;VLOOKUP($A12*1000+M$3,奖励辅助!$B:$L,11,FALSE),"")</f>
        <v/>
      </c>
      <c r="N12" t="str">
        <f>_xlfn.IFNA(","&amp;VLOOKUP($A12*1000+N$3,奖励辅助!$B:$L,11,FALSE),"")</f>
        <v/>
      </c>
      <c r="O12" t="str">
        <f>_xlfn.IFNA(","&amp;VLOOKUP($A12*1000+O$3,奖励辅助!$B:$L,11,FALSE),"")</f>
        <v/>
      </c>
      <c r="P12" t="str">
        <f>_xlfn.IFNA(","&amp;VLOOKUP($A12*1000+P$3,奖励辅助!$B:$L,11,FALSE),"")</f>
        <v/>
      </c>
      <c r="Q12" t="str">
        <f>_xlfn.IFNA(","&amp;VLOOKUP($A12*1000+Q$3,奖励辅助!$B:$L,11,FALSE),"")</f>
        <v/>
      </c>
      <c r="R12" t="str">
        <f>_xlfn.IFNA(","&amp;VLOOKUP($A12*1000+R$3,奖励辅助!$B:$L,11,FALSE),"")</f>
        <v/>
      </c>
      <c r="S12" t="str">
        <f>_xlfn.IFNA(","&amp;VLOOKUP($A12*1000+S$3,奖励辅助!$B:$L,11,FALSE),"")</f>
        <v/>
      </c>
      <c r="T12" t="str">
        <f>_xlfn.IFNA(","&amp;VLOOKUP($A12*1000+T$3,奖励辅助!$B:$L,11,FALSE),"")</f>
        <v/>
      </c>
      <c r="U12" t="str">
        <f>_xlfn.IFNA(","&amp;VLOOKUP($A12*1000+U$3,奖励辅助!$B:$L,11,FALSE),"")</f>
        <v/>
      </c>
      <c r="V12" t="str">
        <f>_xlfn.IFNA(","&amp;VLOOKUP($A12*1000+V$3,奖励辅助!$B:$L,11,FALSE),"")</f>
        <v/>
      </c>
      <c r="W12" t="str">
        <f>_xlfn.IFNA(","&amp;VLOOKUP($A12*1000+W$3,奖励辅助!$B:$L,11,FALSE),"")</f>
        <v/>
      </c>
      <c r="X12" t="str">
        <f>_xlfn.IFNA(","&amp;VLOOKUP($A12*1000+X$3,奖励辅助!$B:$L,11,FALSE),"")</f>
        <v/>
      </c>
      <c r="Y12" t="str">
        <f>_xlfn.IFNA(","&amp;VLOOKUP($A12*1000+Y$3,奖励辅助!$B:$L,11,FALSE),"")</f>
        <v/>
      </c>
      <c r="Z12" t="str">
        <f>_xlfn.IFNA(","&amp;VLOOKUP($A12*1000+Z$3,奖励辅助!$B:$L,11,FALSE),"")</f>
        <v/>
      </c>
      <c r="AA12" t="str">
        <f>_xlfn.IFNA(","&amp;VLOOKUP($A12*1000+AA$3,奖励辅助!$B:$L,11,FALSE),"")</f>
        <v/>
      </c>
      <c r="AB12" t="str">
        <f>_xlfn.IFNA(","&amp;VLOOKUP($A12*1000+AB$3,奖励辅助!$B:$L,11,FALSE),"")</f>
        <v/>
      </c>
      <c r="AC12" t="str">
        <f>_xlfn.IFNA(","&amp;VLOOKUP($A12*1000+AC$3,奖励辅助!$B:$L,11,FALSE),"")</f>
        <v/>
      </c>
      <c r="AD12" t="str">
        <f>_xlfn.IFNA(","&amp;VLOOKUP($A12*1000+AD$3,奖励辅助!$B:$L,11,FALSE),"")</f>
        <v/>
      </c>
      <c r="AE12" t="str">
        <f>_xlfn.IFNA(","&amp;VLOOKUP($A12*1000+AE$3,奖励辅助!$B:$L,11,FALSE),"")</f>
        <v/>
      </c>
      <c r="AF12" t="str">
        <f>_xlfn.IFNA(","&amp;VLOOKUP($A12*1000+AF$3,奖励辅助!$B:$L,11,FALSE),"")</f>
        <v/>
      </c>
      <c r="AG12" t="str">
        <f>_xlfn.IFNA(","&amp;VLOOKUP($A12*1000+AG$3,奖励辅助!$B:$L,11,FALSE),"")</f>
        <v/>
      </c>
      <c r="AH12" t="str">
        <f>_xlfn.IFNA(","&amp;VLOOKUP($A12*1000+AH$3,奖励辅助!$B:$L,11,FALSE),"")</f>
        <v/>
      </c>
      <c r="AI12" t="str">
        <f>_xlfn.IFNA(","&amp;VLOOKUP($A12*1000+AI$3,奖励辅助!$B:$L,11,FALSE),"")</f>
        <v/>
      </c>
      <c r="AJ12" t="str">
        <f>_xlfn.IFNA(","&amp;VLOOKUP($A12*1000+AJ$3,奖励辅助!$B:$L,11,FALSE),"")</f>
        <v/>
      </c>
    </row>
    <row r="13" spans="1:56" x14ac:dyDescent="0.15">
      <c r="A13">
        <v>700010</v>
      </c>
      <c r="B13" s="3" t="s">
        <v>239</v>
      </c>
      <c r="C13" s="3" t="s">
        <v>239</v>
      </c>
      <c r="D13" s="3" t="str">
        <f t="shared" si="1"/>
        <v>[{"g":20,"i":[{"t":"i","i":25011,"c":1,"tr":0}]},{"g":20,"i":[{"t":"i","i":25012,"c":1,"tr":0}]},{"g":20,"i":[{"t":"i","i":29001,"c":1,"tr":0}]},{"g":20,"i":[{"t":"i","i":1,"c":50,"tr":0}]}]</v>
      </c>
      <c r="E13" s="2">
        <v>2</v>
      </c>
      <c r="F13" s="2">
        <v>2</v>
      </c>
      <c r="G13" t="str">
        <f>_xlfn.IFNA(VLOOKUP($A13*1000+G$3,奖励辅助!$B:$L,11,FALSE),"")</f>
        <v>{"g":20,"i":[{"t":"i","i":25011,"c":1,"tr":0}]}</v>
      </c>
      <c r="H13" t="str">
        <f>_xlfn.IFNA(","&amp;VLOOKUP($A13*1000+H$3,奖励辅助!$B:$L,11,FALSE),"")</f>
        <v>,{"g":20,"i":[{"t":"i","i":25012,"c":1,"tr":0}]}</v>
      </c>
      <c r="I13" t="str">
        <f>_xlfn.IFNA(","&amp;VLOOKUP($A13*1000+I$3,奖励辅助!$B:$L,11,FALSE),"")</f>
        <v>,{"g":20,"i":[{"t":"i","i":29001,"c":1,"tr":0}]}</v>
      </c>
      <c r="J13" t="str">
        <f>_xlfn.IFNA(","&amp;VLOOKUP($A13*1000+J$3,奖励辅助!$B:$L,11,FALSE),"")</f>
        <v>,{"g":20,"i":[{"t":"i","i":1,"c":50,"tr":0}]}</v>
      </c>
      <c r="K13" t="str">
        <f>_xlfn.IFNA(","&amp;VLOOKUP($A13*1000+K$3,奖励辅助!$B:$L,11,FALSE),"")</f>
        <v/>
      </c>
      <c r="L13" t="str">
        <f>_xlfn.IFNA(","&amp;VLOOKUP($A13*1000+L$3,奖励辅助!$B:$L,11,FALSE),"")</f>
        <v/>
      </c>
      <c r="M13" t="str">
        <f>_xlfn.IFNA(","&amp;VLOOKUP($A13*1000+M$3,奖励辅助!$B:$L,11,FALSE),"")</f>
        <v/>
      </c>
      <c r="N13" t="str">
        <f>_xlfn.IFNA(","&amp;VLOOKUP($A13*1000+N$3,奖励辅助!$B:$L,11,FALSE),"")</f>
        <v/>
      </c>
      <c r="O13" t="str">
        <f>_xlfn.IFNA(","&amp;VLOOKUP($A13*1000+O$3,奖励辅助!$B:$L,11,FALSE),"")</f>
        <v/>
      </c>
      <c r="P13" t="str">
        <f>_xlfn.IFNA(","&amp;VLOOKUP($A13*1000+P$3,奖励辅助!$B:$L,11,FALSE),"")</f>
        <v/>
      </c>
      <c r="Q13" t="str">
        <f>_xlfn.IFNA(","&amp;VLOOKUP($A13*1000+Q$3,奖励辅助!$B:$L,11,FALSE),"")</f>
        <v/>
      </c>
      <c r="R13" t="str">
        <f>_xlfn.IFNA(","&amp;VLOOKUP($A13*1000+R$3,奖励辅助!$B:$L,11,FALSE),"")</f>
        <v/>
      </c>
      <c r="S13" t="str">
        <f>_xlfn.IFNA(","&amp;VLOOKUP($A13*1000+S$3,奖励辅助!$B:$L,11,FALSE),"")</f>
        <v/>
      </c>
      <c r="T13" t="str">
        <f>_xlfn.IFNA(","&amp;VLOOKUP($A13*1000+T$3,奖励辅助!$B:$L,11,FALSE),"")</f>
        <v/>
      </c>
      <c r="U13" t="str">
        <f>_xlfn.IFNA(","&amp;VLOOKUP($A13*1000+U$3,奖励辅助!$B:$L,11,FALSE),"")</f>
        <v/>
      </c>
      <c r="V13" t="str">
        <f>_xlfn.IFNA(","&amp;VLOOKUP($A13*1000+V$3,奖励辅助!$B:$L,11,FALSE),"")</f>
        <v/>
      </c>
      <c r="W13" t="str">
        <f>_xlfn.IFNA(","&amp;VLOOKUP($A13*1000+W$3,奖励辅助!$B:$L,11,FALSE),"")</f>
        <v/>
      </c>
      <c r="X13" t="str">
        <f>_xlfn.IFNA(","&amp;VLOOKUP($A13*1000+X$3,奖励辅助!$B:$L,11,FALSE),"")</f>
        <v/>
      </c>
      <c r="Y13" t="str">
        <f>_xlfn.IFNA(","&amp;VLOOKUP($A13*1000+Y$3,奖励辅助!$B:$L,11,FALSE),"")</f>
        <v/>
      </c>
      <c r="Z13" t="str">
        <f>_xlfn.IFNA(","&amp;VLOOKUP($A13*1000+Z$3,奖励辅助!$B:$L,11,FALSE),"")</f>
        <v/>
      </c>
      <c r="AA13" t="str">
        <f>_xlfn.IFNA(","&amp;VLOOKUP($A13*1000+AA$3,奖励辅助!$B:$L,11,FALSE),"")</f>
        <v/>
      </c>
      <c r="AB13" t="str">
        <f>_xlfn.IFNA(","&amp;VLOOKUP($A13*1000+AB$3,奖励辅助!$B:$L,11,FALSE),"")</f>
        <v/>
      </c>
      <c r="AC13" t="str">
        <f>_xlfn.IFNA(","&amp;VLOOKUP($A13*1000+AC$3,奖励辅助!$B:$L,11,FALSE),"")</f>
        <v/>
      </c>
      <c r="AD13" t="str">
        <f>_xlfn.IFNA(","&amp;VLOOKUP($A13*1000+AD$3,奖励辅助!$B:$L,11,FALSE),"")</f>
        <v/>
      </c>
      <c r="AE13" t="str">
        <f>_xlfn.IFNA(","&amp;VLOOKUP($A13*1000+AE$3,奖励辅助!$B:$L,11,FALSE),"")</f>
        <v/>
      </c>
      <c r="AF13" t="str">
        <f>_xlfn.IFNA(","&amp;VLOOKUP($A13*1000+AF$3,奖励辅助!$B:$L,11,FALSE),"")</f>
        <v/>
      </c>
      <c r="AG13" t="str">
        <f>_xlfn.IFNA(","&amp;VLOOKUP($A13*1000+AG$3,奖励辅助!$B:$L,11,FALSE),"")</f>
        <v/>
      </c>
      <c r="AH13" t="str">
        <f>_xlfn.IFNA(","&amp;VLOOKUP($A13*1000+AH$3,奖励辅助!$B:$L,11,FALSE),"")</f>
        <v/>
      </c>
      <c r="AI13" t="str">
        <f>_xlfn.IFNA(","&amp;VLOOKUP($A13*1000+AI$3,奖励辅助!$B:$L,11,FALSE),"")</f>
        <v/>
      </c>
      <c r="AJ13" t="str">
        <f>_xlfn.IFNA(","&amp;VLOOKUP($A13*1000+AJ$3,奖励辅助!$B:$L,11,FALSE),"")</f>
        <v/>
      </c>
    </row>
    <row r="14" spans="1:56" x14ac:dyDescent="0.15">
      <c r="A14">
        <v>700011</v>
      </c>
      <c r="B14" s="3" t="s">
        <v>240</v>
      </c>
      <c r="C14" s="3" t="s">
        <v>240</v>
      </c>
      <c r="D14" s="3" t="str">
        <f t="shared" si="1"/>
        <v>[{"g":20,"i":[{"t":"i","i":25011,"c":1,"tr":0}]},{"g":20,"i":[{"t":"i","i":25012,"c":1,"tr":0}]},{"g":20,"i":[{"t":"i","i":29001,"c":1,"tr":0}]},{"g":20,"i":[{"t":"i","i":1,"c":50,"tr":0}]}]</v>
      </c>
      <c r="E14" s="2">
        <v>2</v>
      </c>
      <c r="F14" s="2">
        <v>2</v>
      </c>
      <c r="G14" t="str">
        <f>_xlfn.IFNA(VLOOKUP($A14*1000+G$3,奖励辅助!$B:$L,11,FALSE),"")</f>
        <v>{"g":20,"i":[{"t":"i","i":25011,"c":1,"tr":0}]}</v>
      </c>
      <c r="H14" t="str">
        <f>_xlfn.IFNA(","&amp;VLOOKUP($A14*1000+H$3,奖励辅助!$B:$L,11,FALSE),"")</f>
        <v>,{"g":20,"i":[{"t":"i","i":25012,"c":1,"tr":0}]}</v>
      </c>
      <c r="I14" t="str">
        <f>_xlfn.IFNA(","&amp;VLOOKUP($A14*1000+I$3,奖励辅助!$B:$L,11,FALSE),"")</f>
        <v>,{"g":20,"i":[{"t":"i","i":29001,"c":1,"tr":0}]}</v>
      </c>
      <c r="J14" t="str">
        <f>_xlfn.IFNA(","&amp;VLOOKUP($A14*1000+J$3,奖励辅助!$B:$L,11,FALSE),"")</f>
        <v>,{"g":20,"i":[{"t":"i","i":1,"c":50,"tr":0}]}</v>
      </c>
      <c r="K14" t="str">
        <f>_xlfn.IFNA(","&amp;VLOOKUP($A14*1000+K$3,奖励辅助!$B:$L,11,FALSE),"")</f>
        <v/>
      </c>
      <c r="L14" t="str">
        <f>_xlfn.IFNA(","&amp;VLOOKUP($A14*1000+L$3,奖励辅助!$B:$L,11,FALSE),"")</f>
        <v/>
      </c>
      <c r="M14" t="str">
        <f>_xlfn.IFNA(","&amp;VLOOKUP($A14*1000+M$3,奖励辅助!$B:$L,11,FALSE),"")</f>
        <v/>
      </c>
      <c r="N14" t="str">
        <f>_xlfn.IFNA(","&amp;VLOOKUP($A14*1000+N$3,奖励辅助!$B:$L,11,FALSE),"")</f>
        <v/>
      </c>
      <c r="O14" t="str">
        <f>_xlfn.IFNA(","&amp;VLOOKUP($A14*1000+O$3,奖励辅助!$B:$L,11,FALSE),"")</f>
        <v/>
      </c>
      <c r="P14" t="str">
        <f>_xlfn.IFNA(","&amp;VLOOKUP($A14*1000+P$3,奖励辅助!$B:$L,11,FALSE),"")</f>
        <v/>
      </c>
      <c r="Q14" t="str">
        <f>_xlfn.IFNA(","&amp;VLOOKUP($A14*1000+Q$3,奖励辅助!$B:$L,11,FALSE),"")</f>
        <v/>
      </c>
      <c r="R14" t="str">
        <f>_xlfn.IFNA(","&amp;VLOOKUP($A14*1000+R$3,奖励辅助!$B:$L,11,FALSE),"")</f>
        <v/>
      </c>
      <c r="S14" t="str">
        <f>_xlfn.IFNA(","&amp;VLOOKUP($A14*1000+S$3,奖励辅助!$B:$L,11,FALSE),"")</f>
        <v/>
      </c>
      <c r="T14" t="str">
        <f>_xlfn.IFNA(","&amp;VLOOKUP($A14*1000+T$3,奖励辅助!$B:$L,11,FALSE),"")</f>
        <v/>
      </c>
      <c r="U14" t="str">
        <f>_xlfn.IFNA(","&amp;VLOOKUP($A14*1000+U$3,奖励辅助!$B:$L,11,FALSE),"")</f>
        <v/>
      </c>
      <c r="V14" t="str">
        <f>_xlfn.IFNA(","&amp;VLOOKUP($A14*1000+V$3,奖励辅助!$B:$L,11,FALSE),"")</f>
        <v/>
      </c>
      <c r="W14" t="str">
        <f>_xlfn.IFNA(","&amp;VLOOKUP($A14*1000+W$3,奖励辅助!$B:$L,11,FALSE),"")</f>
        <v/>
      </c>
      <c r="X14" t="str">
        <f>_xlfn.IFNA(","&amp;VLOOKUP($A14*1000+X$3,奖励辅助!$B:$L,11,FALSE),"")</f>
        <v/>
      </c>
      <c r="Y14" t="str">
        <f>_xlfn.IFNA(","&amp;VLOOKUP($A14*1000+Y$3,奖励辅助!$B:$L,11,FALSE),"")</f>
        <v/>
      </c>
      <c r="Z14" t="str">
        <f>_xlfn.IFNA(","&amp;VLOOKUP($A14*1000+Z$3,奖励辅助!$B:$L,11,FALSE),"")</f>
        <v/>
      </c>
      <c r="AA14" t="str">
        <f>_xlfn.IFNA(","&amp;VLOOKUP($A14*1000+AA$3,奖励辅助!$B:$L,11,FALSE),"")</f>
        <v/>
      </c>
      <c r="AB14" t="str">
        <f>_xlfn.IFNA(","&amp;VLOOKUP($A14*1000+AB$3,奖励辅助!$B:$L,11,FALSE),"")</f>
        <v/>
      </c>
      <c r="AC14" t="str">
        <f>_xlfn.IFNA(","&amp;VLOOKUP($A14*1000+AC$3,奖励辅助!$B:$L,11,FALSE),"")</f>
        <v/>
      </c>
      <c r="AD14" t="str">
        <f>_xlfn.IFNA(","&amp;VLOOKUP($A14*1000+AD$3,奖励辅助!$B:$L,11,FALSE),"")</f>
        <v/>
      </c>
      <c r="AE14" t="str">
        <f>_xlfn.IFNA(","&amp;VLOOKUP($A14*1000+AE$3,奖励辅助!$B:$L,11,FALSE),"")</f>
        <v/>
      </c>
      <c r="AF14" t="str">
        <f>_xlfn.IFNA(","&amp;VLOOKUP($A14*1000+AF$3,奖励辅助!$B:$L,11,FALSE),"")</f>
        <v/>
      </c>
      <c r="AG14" t="str">
        <f>_xlfn.IFNA(","&amp;VLOOKUP($A14*1000+AG$3,奖励辅助!$B:$L,11,FALSE),"")</f>
        <v/>
      </c>
      <c r="AH14" t="str">
        <f>_xlfn.IFNA(","&amp;VLOOKUP($A14*1000+AH$3,奖励辅助!$B:$L,11,FALSE),"")</f>
        <v/>
      </c>
      <c r="AI14" t="str">
        <f>_xlfn.IFNA(","&amp;VLOOKUP($A14*1000+AI$3,奖励辅助!$B:$L,11,FALSE),"")</f>
        <v/>
      </c>
      <c r="AJ14" t="str">
        <f>_xlfn.IFNA(","&amp;VLOOKUP($A14*1000+AJ$3,奖励辅助!$B:$L,11,FALSE),"")</f>
        <v/>
      </c>
    </row>
    <row r="15" spans="1:56" x14ac:dyDescent="0.15">
      <c r="A15">
        <v>700012</v>
      </c>
      <c r="B15" s="3" t="s">
        <v>241</v>
      </c>
      <c r="C15" s="3" t="s">
        <v>241</v>
      </c>
      <c r="D15" s="3" t="str">
        <f t="shared" si="1"/>
        <v>[{"g":20,"i":[{"t":"i","i":25011,"c":1,"tr":0}]},{"g":20,"i":[{"t":"i","i":25012,"c":1,"tr":0}]},{"g":20,"i":[{"t":"i","i":29001,"c":1,"tr":0}]},{"g":20,"i":[{"t":"i","i":1,"c":50,"tr":0}]}]</v>
      </c>
      <c r="E15" s="2">
        <v>2</v>
      </c>
      <c r="F15" s="2">
        <v>2</v>
      </c>
      <c r="G15" t="str">
        <f>_xlfn.IFNA(VLOOKUP($A15*1000+G$3,奖励辅助!$B:$L,11,FALSE),"")</f>
        <v>{"g":20,"i":[{"t":"i","i":25011,"c":1,"tr":0}]}</v>
      </c>
      <c r="H15" t="str">
        <f>_xlfn.IFNA(","&amp;VLOOKUP($A15*1000+H$3,奖励辅助!$B:$L,11,FALSE),"")</f>
        <v>,{"g":20,"i":[{"t":"i","i":25012,"c":1,"tr":0}]}</v>
      </c>
      <c r="I15" t="str">
        <f>_xlfn.IFNA(","&amp;VLOOKUP($A15*1000+I$3,奖励辅助!$B:$L,11,FALSE),"")</f>
        <v>,{"g":20,"i":[{"t":"i","i":29001,"c":1,"tr":0}]}</v>
      </c>
      <c r="J15" t="str">
        <f>_xlfn.IFNA(","&amp;VLOOKUP($A15*1000+J$3,奖励辅助!$B:$L,11,FALSE),"")</f>
        <v>,{"g":20,"i":[{"t":"i","i":1,"c":50,"tr":0}]}</v>
      </c>
      <c r="K15" t="str">
        <f>_xlfn.IFNA(","&amp;VLOOKUP($A15*1000+K$3,奖励辅助!$B:$L,11,FALSE),"")</f>
        <v/>
      </c>
      <c r="L15" t="str">
        <f>_xlfn.IFNA(","&amp;VLOOKUP($A15*1000+L$3,奖励辅助!$B:$L,11,FALSE),"")</f>
        <v/>
      </c>
      <c r="M15" t="str">
        <f>_xlfn.IFNA(","&amp;VLOOKUP($A15*1000+M$3,奖励辅助!$B:$L,11,FALSE),"")</f>
        <v/>
      </c>
      <c r="N15" t="str">
        <f>_xlfn.IFNA(","&amp;VLOOKUP($A15*1000+N$3,奖励辅助!$B:$L,11,FALSE),"")</f>
        <v/>
      </c>
      <c r="O15" t="str">
        <f>_xlfn.IFNA(","&amp;VLOOKUP($A15*1000+O$3,奖励辅助!$B:$L,11,FALSE),"")</f>
        <v/>
      </c>
      <c r="P15" t="str">
        <f>_xlfn.IFNA(","&amp;VLOOKUP($A15*1000+P$3,奖励辅助!$B:$L,11,FALSE),"")</f>
        <v/>
      </c>
      <c r="Q15" t="str">
        <f>_xlfn.IFNA(","&amp;VLOOKUP($A15*1000+Q$3,奖励辅助!$B:$L,11,FALSE),"")</f>
        <v/>
      </c>
      <c r="R15" t="str">
        <f>_xlfn.IFNA(","&amp;VLOOKUP($A15*1000+R$3,奖励辅助!$B:$L,11,FALSE),"")</f>
        <v/>
      </c>
      <c r="S15" t="str">
        <f>_xlfn.IFNA(","&amp;VLOOKUP($A15*1000+S$3,奖励辅助!$B:$L,11,FALSE),"")</f>
        <v/>
      </c>
      <c r="T15" t="str">
        <f>_xlfn.IFNA(","&amp;VLOOKUP($A15*1000+T$3,奖励辅助!$B:$L,11,FALSE),"")</f>
        <v/>
      </c>
      <c r="U15" t="str">
        <f>_xlfn.IFNA(","&amp;VLOOKUP($A15*1000+U$3,奖励辅助!$B:$L,11,FALSE),"")</f>
        <v/>
      </c>
      <c r="V15" t="str">
        <f>_xlfn.IFNA(","&amp;VLOOKUP($A15*1000+V$3,奖励辅助!$B:$L,11,FALSE),"")</f>
        <v/>
      </c>
      <c r="W15" t="str">
        <f>_xlfn.IFNA(","&amp;VLOOKUP($A15*1000+W$3,奖励辅助!$B:$L,11,FALSE),"")</f>
        <v/>
      </c>
      <c r="X15" t="str">
        <f>_xlfn.IFNA(","&amp;VLOOKUP($A15*1000+X$3,奖励辅助!$B:$L,11,FALSE),"")</f>
        <v/>
      </c>
      <c r="Y15" t="str">
        <f>_xlfn.IFNA(","&amp;VLOOKUP($A15*1000+Y$3,奖励辅助!$B:$L,11,FALSE),"")</f>
        <v/>
      </c>
      <c r="Z15" t="str">
        <f>_xlfn.IFNA(","&amp;VLOOKUP($A15*1000+Z$3,奖励辅助!$B:$L,11,FALSE),"")</f>
        <v/>
      </c>
      <c r="AA15" t="str">
        <f>_xlfn.IFNA(","&amp;VLOOKUP($A15*1000+AA$3,奖励辅助!$B:$L,11,FALSE),"")</f>
        <v/>
      </c>
      <c r="AB15" t="str">
        <f>_xlfn.IFNA(","&amp;VLOOKUP($A15*1000+AB$3,奖励辅助!$B:$L,11,FALSE),"")</f>
        <v/>
      </c>
      <c r="AC15" t="str">
        <f>_xlfn.IFNA(","&amp;VLOOKUP($A15*1000+AC$3,奖励辅助!$B:$L,11,FALSE),"")</f>
        <v/>
      </c>
      <c r="AD15" t="str">
        <f>_xlfn.IFNA(","&amp;VLOOKUP($A15*1000+AD$3,奖励辅助!$B:$L,11,FALSE),"")</f>
        <v/>
      </c>
      <c r="AE15" t="str">
        <f>_xlfn.IFNA(","&amp;VLOOKUP($A15*1000+AE$3,奖励辅助!$B:$L,11,FALSE),"")</f>
        <v/>
      </c>
      <c r="AF15" t="str">
        <f>_xlfn.IFNA(","&amp;VLOOKUP($A15*1000+AF$3,奖励辅助!$B:$L,11,FALSE),"")</f>
        <v/>
      </c>
      <c r="AG15" t="str">
        <f>_xlfn.IFNA(","&amp;VLOOKUP($A15*1000+AG$3,奖励辅助!$B:$L,11,FALSE),"")</f>
        <v/>
      </c>
      <c r="AH15" t="str">
        <f>_xlfn.IFNA(","&amp;VLOOKUP($A15*1000+AH$3,奖励辅助!$B:$L,11,FALSE),"")</f>
        <v/>
      </c>
      <c r="AI15" t="str">
        <f>_xlfn.IFNA(","&amp;VLOOKUP($A15*1000+AI$3,奖励辅助!$B:$L,11,FALSE),"")</f>
        <v/>
      </c>
      <c r="AJ15" t="str">
        <f>_xlfn.IFNA(","&amp;VLOOKUP($A15*1000+AJ$3,奖励辅助!$B:$L,11,FALSE),"")</f>
        <v/>
      </c>
    </row>
    <row r="16" spans="1:56" x14ac:dyDescent="0.15">
      <c r="A16">
        <v>700013</v>
      </c>
      <c r="B16" s="3" t="s">
        <v>242</v>
      </c>
      <c r="C16" s="3" t="s">
        <v>242</v>
      </c>
      <c r="D16" s="3" t="str">
        <f t="shared" si="1"/>
        <v>[{"g":20,"i":[{"t":"i","i":25011,"c":1,"tr":0}]},{"g":20,"i":[{"t":"i","i":25012,"c":1,"tr":0}]},{"g":20,"i":[{"t":"i","i":29001,"c":1,"tr":0}]},{"g":20,"i":[{"t":"i","i":1,"c":50,"tr":0}]}]</v>
      </c>
      <c r="E16" s="2">
        <v>2</v>
      </c>
      <c r="F16" s="2">
        <v>2</v>
      </c>
      <c r="G16" t="str">
        <f>_xlfn.IFNA(VLOOKUP($A16*1000+G$3,奖励辅助!$B:$L,11,FALSE),"")</f>
        <v>{"g":20,"i":[{"t":"i","i":25011,"c":1,"tr":0}]}</v>
      </c>
      <c r="H16" t="str">
        <f>_xlfn.IFNA(","&amp;VLOOKUP($A16*1000+H$3,奖励辅助!$B:$L,11,FALSE),"")</f>
        <v>,{"g":20,"i":[{"t":"i","i":25012,"c":1,"tr":0}]}</v>
      </c>
      <c r="I16" t="str">
        <f>_xlfn.IFNA(","&amp;VLOOKUP($A16*1000+I$3,奖励辅助!$B:$L,11,FALSE),"")</f>
        <v>,{"g":20,"i":[{"t":"i","i":29001,"c":1,"tr":0}]}</v>
      </c>
      <c r="J16" t="str">
        <f>_xlfn.IFNA(","&amp;VLOOKUP($A16*1000+J$3,奖励辅助!$B:$L,11,FALSE),"")</f>
        <v>,{"g":20,"i":[{"t":"i","i":1,"c":50,"tr":0}]}</v>
      </c>
      <c r="K16" t="str">
        <f>_xlfn.IFNA(","&amp;VLOOKUP($A16*1000+K$3,奖励辅助!$B:$L,11,FALSE),"")</f>
        <v/>
      </c>
      <c r="L16" t="str">
        <f>_xlfn.IFNA(","&amp;VLOOKUP($A16*1000+L$3,奖励辅助!$B:$L,11,FALSE),"")</f>
        <v/>
      </c>
      <c r="M16" t="str">
        <f>_xlfn.IFNA(","&amp;VLOOKUP($A16*1000+M$3,奖励辅助!$B:$L,11,FALSE),"")</f>
        <v/>
      </c>
      <c r="N16" t="str">
        <f>_xlfn.IFNA(","&amp;VLOOKUP($A16*1000+N$3,奖励辅助!$B:$L,11,FALSE),"")</f>
        <v/>
      </c>
      <c r="O16" t="str">
        <f>_xlfn.IFNA(","&amp;VLOOKUP($A16*1000+O$3,奖励辅助!$B:$L,11,FALSE),"")</f>
        <v/>
      </c>
      <c r="P16" t="str">
        <f>_xlfn.IFNA(","&amp;VLOOKUP($A16*1000+P$3,奖励辅助!$B:$L,11,FALSE),"")</f>
        <v/>
      </c>
      <c r="Q16" t="str">
        <f>_xlfn.IFNA(","&amp;VLOOKUP($A16*1000+Q$3,奖励辅助!$B:$L,11,FALSE),"")</f>
        <v/>
      </c>
      <c r="R16" t="str">
        <f>_xlfn.IFNA(","&amp;VLOOKUP($A16*1000+R$3,奖励辅助!$B:$L,11,FALSE),"")</f>
        <v/>
      </c>
      <c r="S16" t="str">
        <f>_xlfn.IFNA(","&amp;VLOOKUP($A16*1000+S$3,奖励辅助!$B:$L,11,FALSE),"")</f>
        <v/>
      </c>
      <c r="T16" t="str">
        <f>_xlfn.IFNA(","&amp;VLOOKUP($A16*1000+T$3,奖励辅助!$B:$L,11,FALSE),"")</f>
        <v/>
      </c>
      <c r="U16" t="str">
        <f>_xlfn.IFNA(","&amp;VLOOKUP($A16*1000+U$3,奖励辅助!$B:$L,11,FALSE),"")</f>
        <v/>
      </c>
      <c r="V16" t="str">
        <f>_xlfn.IFNA(","&amp;VLOOKUP($A16*1000+V$3,奖励辅助!$B:$L,11,FALSE),"")</f>
        <v/>
      </c>
      <c r="W16" t="str">
        <f>_xlfn.IFNA(","&amp;VLOOKUP($A16*1000+W$3,奖励辅助!$B:$L,11,FALSE),"")</f>
        <v/>
      </c>
      <c r="X16" t="str">
        <f>_xlfn.IFNA(","&amp;VLOOKUP($A16*1000+X$3,奖励辅助!$B:$L,11,FALSE),"")</f>
        <v/>
      </c>
      <c r="Y16" t="str">
        <f>_xlfn.IFNA(","&amp;VLOOKUP($A16*1000+Y$3,奖励辅助!$B:$L,11,FALSE),"")</f>
        <v/>
      </c>
      <c r="Z16" t="str">
        <f>_xlfn.IFNA(","&amp;VLOOKUP($A16*1000+Z$3,奖励辅助!$B:$L,11,FALSE),"")</f>
        <v/>
      </c>
      <c r="AA16" t="str">
        <f>_xlfn.IFNA(","&amp;VLOOKUP($A16*1000+AA$3,奖励辅助!$B:$L,11,FALSE),"")</f>
        <v/>
      </c>
      <c r="AB16" t="str">
        <f>_xlfn.IFNA(","&amp;VLOOKUP($A16*1000+AB$3,奖励辅助!$B:$L,11,FALSE),"")</f>
        <v/>
      </c>
      <c r="AC16" t="str">
        <f>_xlfn.IFNA(","&amp;VLOOKUP($A16*1000+AC$3,奖励辅助!$B:$L,11,FALSE),"")</f>
        <v/>
      </c>
      <c r="AD16" t="str">
        <f>_xlfn.IFNA(","&amp;VLOOKUP($A16*1000+AD$3,奖励辅助!$B:$L,11,FALSE),"")</f>
        <v/>
      </c>
      <c r="AE16" t="str">
        <f>_xlfn.IFNA(","&amp;VLOOKUP($A16*1000+AE$3,奖励辅助!$B:$L,11,FALSE),"")</f>
        <v/>
      </c>
      <c r="AF16" t="str">
        <f>_xlfn.IFNA(","&amp;VLOOKUP($A16*1000+AF$3,奖励辅助!$B:$L,11,FALSE),"")</f>
        <v/>
      </c>
      <c r="AG16" t="str">
        <f>_xlfn.IFNA(","&amp;VLOOKUP($A16*1000+AG$3,奖励辅助!$B:$L,11,FALSE),"")</f>
        <v/>
      </c>
      <c r="AH16" t="str">
        <f>_xlfn.IFNA(","&amp;VLOOKUP($A16*1000+AH$3,奖励辅助!$B:$L,11,FALSE),"")</f>
        <v/>
      </c>
      <c r="AI16" t="str">
        <f>_xlfn.IFNA(","&amp;VLOOKUP($A16*1000+AI$3,奖励辅助!$B:$L,11,FALSE),"")</f>
        <v/>
      </c>
      <c r="AJ16" t="str">
        <f>_xlfn.IFNA(","&amp;VLOOKUP($A16*1000+AJ$3,奖励辅助!$B:$L,11,FALSE),"")</f>
        <v/>
      </c>
    </row>
    <row r="17" spans="1:36" x14ac:dyDescent="0.15">
      <c r="A17">
        <v>700014</v>
      </c>
      <c r="B17" s="3" t="s">
        <v>243</v>
      </c>
      <c r="C17" s="3" t="s">
        <v>243</v>
      </c>
      <c r="D17" s="3" t="str">
        <f t="shared" si="1"/>
        <v>[{"g":20,"i":[{"t":"i","i":25011,"c":1,"tr":0}]},{"g":20,"i":[{"t":"i","i":25012,"c":1,"tr":0}]},{"g":20,"i":[{"t":"i","i":29001,"c":1,"tr":0}]},{"g":20,"i":[{"t":"i","i":1,"c":50,"tr":0}]}]</v>
      </c>
      <c r="E17" s="2">
        <v>2</v>
      </c>
      <c r="F17" s="2">
        <v>2</v>
      </c>
      <c r="G17" t="str">
        <f>_xlfn.IFNA(VLOOKUP($A17*1000+G$3,奖励辅助!$B:$L,11,FALSE),"")</f>
        <v>{"g":20,"i":[{"t":"i","i":25011,"c":1,"tr":0}]}</v>
      </c>
      <c r="H17" t="str">
        <f>_xlfn.IFNA(","&amp;VLOOKUP($A17*1000+H$3,奖励辅助!$B:$L,11,FALSE),"")</f>
        <v>,{"g":20,"i":[{"t":"i","i":25012,"c":1,"tr":0}]}</v>
      </c>
      <c r="I17" t="str">
        <f>_xlfn.IFNA(","&amp;VLOOKUP($A17*1000+I$3,奖励辅助!$B:$L,11,FALSE),"")</f>
        <v>,{"g":20,"i":[{"t":"i","i":29001,"c":1,"tr":0}]}</v>
      </c>
      <c r="J17" t="str">
        <f>_xlfn.IFNA(","&amp;VLOOKUP($A17*1000+J$3,奖励辅助!$B:$L,11,FALSE),"")</f>
        <v>,{"g":20,"i":[{"t":"i","i":1,"c":50,"tr":0}]}</v>
      </c>
      <c r="K17" t="str">
        <f>_xlfn.IFNA(","&amp;VLOOKUP($A17*1000+K$3,奖励辅助!$B:$L,11,FALSE),"")</f>
        <v/>
      </c>
      <c r="L17" t="str">
        <f>_xlfn.IFNA(","&amp;VLOOKUP($A17*1000+L$3,奖励辅助!$B:$L,11,FALSE),"")</f>
        <v/>
      </c>
      <c r="M17" t="str">
        <f>_xlfn.IFNA(","&amp;VLOOKUP($A17*1000+M$3,奖励辅助!$B:$L,11,FALSE),"")</f>
        <v/>
      </c>
      <c r="N17" t="str">
        <f>_xlfn.IFNA(","&amp;VLOOKUP($A17*1000+N$3,奖励辅助!$B:$L,11,FALSE),"")</f>
        <v/>
      </c>
      <c r="O17" t="str">
        <f>_xlfn.IFNA(","&amp;VLOOKUP($A17*1000+O$3,奖励辅助!$B:$L,11,FALSE),"")</f>
        <v/>
      </c>
      <c r="P17" t="str">
        <f>_xlfn.IFNA(","&amp;VLOOKUP($A17*1000+P$3,奖励辅助!$B:$L,11,FALSE),"")</f>
        <v/>
      </c>
      <c r="Q17" t="str">
        <f>_xlfn.IFNA(","&amp;VLOOKUP($A17*1000+Q$3,奖励辅助!$B:$L,11,FALSE),"")</f>
        <v/>
      </c>
      <c r="R17" t="str">
        <f>_xlfn.IFNA(","&amp;VLOOKUP($A17*1000+R$3,奖励辅助!$B:$L,11,FALSE),"")</f>
        <v/>
      </c>
      <c r="S17" t="str">
        <f>_xlfn.IFNA(","&amp;VLOOKUP($A17*1000+S$3,奖励辅助!$B:$L,11,FALSE),"")</f>
        <v/>
      </c>
      <c r="T17" t="str">
        <f>_xlfn.IFNA(","&amp;VLOOKUP($A17*1000+T$3,奖励辅助!$B:$L,11,FALSE),"")</f>
        <v/>
      </c>
      <c r="U17" t="str">
        <f>_xlfn.IFNA(","&amp;VLOOKUP($A17*1000+U$3,奖励辅助!$B:$L,11,FALSE),"")</f>
        <v/>
      </c>
      <c r="V17" t="str">
        <f>_xlfn.IFNA(","&amp;VLOOKUP($A17*1000+V$3,奖励辅助!$B:$L,11,FALSE),"")</f>
        <v/>
      </c>
      <c r="W17" t="str">
        <f>_xlfn.IFNA(","&amp;VLOOKUP($A17*1000+W$3,奖励辅助!$B:$L,11,FALSE),"")</f>
        <v/>
      </c>
      <c r="X17" t="str">
        <f>_xlfn.IFNA(","&amp;VLOOKUP($A17*1000+X$3,奖励辅助!$B:$L,11,FALSE),"")</f>
        <v/>
      </c>
      <c r="Y17" t="str">
        <f>_xlfn.IFNA(","&amp;VLOOKUP($A17*1000+Y$3,奖励辅助!$B:$L,11,FALSE),"")</f>
        <v/>
      </c>
      <c r="Z17" t="str">
        <f>_xlfn.IFNA(","&amp;VLOOKUP($A17*1000+Z$3,奖励辅助!$B:$L,11,FALSE),"")</f>
        <v/>
      </c>
      <c r="AA17" t="str">
        <f>_xlfn.IFNA(","&amp;VLOOKUP($A17*1000+AA$3,奖励辅助!$B:$L,11,FALSE),"")</f>
        <v/>
      </c>
      <c r="AB17" t="str">
        <f>_xlfn.IFNA(","&amp;VLOOKUP($A17*1000+AB$3,奖励辅助!$B:$L,11,FALSE),"")</f>
        <v/>
      </c>
      <c r="AC17" t="str">
        <f>_xlfn.IFNA(","&amp;VLOOKUP($A17*1000+AC$3,奖励辅助!$B:$L,11,FALSE),"")</f>
        <v/>
      </c>
      <c r="AD17" t="str">
        <f>_xlfn.IFNA(","&amp;VLOOKUP($A17*1000+AD$3,奖励辅助!$B:$L,11,FALSE),"")</f>
        <v/>
      </c>
      <c r="AE17" t="str">
        <f>_xlfn.IFNA(","&amp;VLOOKUP($A17*1000+AE$3,奖励辅助!$B:$L,11,FALSE),"")</f>
        <v/>
      </c>
      <c r="AF17" t="str">
        <f>_xlfn.IFNA(","&amp;VLOOKUP($A17*1000+AF$3,奖励辅助!$B:$L,11,FALSE),"")</f>
        <v/>
      </c>
      <c r="AG17" t="str">
        <f>_xlfn.IFNA(","&amp;VLOOKUP($A17*1000+AG$3,奖励辅助!$B:$L,11,FALSE),"")</f>
        <v/>
      </c>
      <c r="AH17" t="str">
        <f>_xlfn.IFNA(","&amp;VLOOKUP($A17*1000+AH$3,奖励辅助!$B:$L,11,FALSE),"")</f>
        <v/>
      </c>
      <c r="AI17" t="str">
        <f>_xlfn.IFNA(","&amp;VLOOKUP($A17*1000+AI$3,奖励辅助!$B:$L,11,FALSE),"")</f>
        <v/>
      </c>
      <c r="AJ17" t="str">
        <f>_xlfn.IFNA(","&amp;VLOOKUP($A17*1000+AJ$3,奖励辅助!$B:$L,11,FALSE),"")</f>
        <v/>
      </c>
    </row>
    <row r="18" spans="1:36" x14ac:dyDescent="0.15">
      <c r="A18">
        <v>700015</v>
      </c>
      <c r="B18" s="3" t="s">
        <v>244</v>
      </c>
      <c r="C18" s="3" t="s">
        <v>244</v>
      </c>
      <c r="D18" s="3" t="str">
        <f t="shared" si="1"/>
        <v>[{"g":20,"i":[{"t":"i","i":25021,"c":1,"tr":0}]},{"g":20,"i":[{"t":"i","i":25021,"c":1,"tr":0}]},{"g":20,"i":[{"t":"i","i":25021,"c":1,"tr":0}]},{"g":20,"i":[{"t":"i","i":25021,"c":1,"tr":0}]},{"g":20,"i":[{"t":"i","i":25021,"c":1,"tr":0}]}]</v>
      </c>
      <c r="E18" s="2">
        <v>2</v>
      </c>
      <c r="F18" s="2">
        <v>2</v>
      </c>
      <c r="G18" t="str">
        <f>_xlfn.IFNA(VLOOKUP($A18*1000+G$3,奖励辅助!$B:$L,11,FALSE),"")</f>
        <v>{"g":20,"i":[{"t":"i","i":25021,"c":1,"tr":0}]}</v>
      </c>
      <c r="H18" t="str">
        <f>_xlfn.IFNA(","&amp;VLOOKUP($A18*1000+H$3,奖励辅助!$B:$L,11,FALSE),"")</f>
        <v>,{"g":20,"i":[{"t":"i","i":25021,"c":1,"tr":0}]}</v>
      </c>
      <c r="I18" t="str">
        <f>_xlfn.IFNA(","&amp;VLOOKUP($A18*1000+I$3,奖励辅助!$B:$L,11,FALSE),"")</f>
        <v>,{"g":20,"i":[{"t":"i","i":25021,"c":1,"tr":0}]}</v>
      </c>
      <c r="J18" t="str">
        <f>_xlfn.IFNA(","&amp;VLOOKUP($A18*1000+J$3,奖励辅助!$B:$L,11,FALSE),"")</f>
        <v>,{"g":20,"i":[{"t":"i","i":25021,"c":1,"tr":0}]}</v>
      </c>
      <c r="K18" t="str">
        <f>_xlfn.IFNA(","&amp;VLOOKUP($A18*1000+K$3,奖励辅助!$B:$L,11,FALSE),"")</f>
        <v>,{"g":20,"i":[{"t":"i","i":25021,"c":1,"tr":0}]}</v>
      </c>
      <c r="L18" t="str">
        <f>_xlfn.IFNA(","&amp;VLOOKUP($A18*1000+L$3,奖励辅助!$B:$L,11,FALSE),"")</f>
        <v/>
      </c>
      <c r="M18" t="str">
        <f>_xlfn.IFNA(","&amp;VLOOKUP($A18*1000+M$3,奖励辅助!$B:$L,11,FALSE),"")</f>
        <v/>
      </c>
      <c r="N18" t="str">
        <f>_xlfn.IFNA(","&amp;VLOOKUP($A18*1000+N$3,奖励辅助!$B:$L,11,FALSE),"")</f>
        <v/>
      </c>
      <c r="O18" t="str">
        <f>_xlfn.IFNA(","&amp;VLOOKUP($A18*1000+O$3,奖励辅助!$B:$L,11,FALSE),"")</f>
        <v/>
      </c>
      <c r="P18" t="str">
        <f>_xlfn.IFNA(","&amp;VLOOKUP($A18*1000+P$3,奖励辅助!$B:$L,11,FALSE),"")</f>
        <v/>
      </c>
      <c r="Q18" t="str">
        <f>_xlfn.IFNA(","&amp;VLOOKUP($A18*1000+Q$3,奖励辅助!$B:$L,11,FALSE),"")</f>
        <v/>
      </c>
      <c r="R18" t="str">
        <f>_xlfn.IFNA(","&amp;VLOOKUP($A18*1000+R$3,奖励辅助!$B:$L,11,FALSE),"")</f>
        <v/>
      </c>
      <c r="S18" t="str">
        <f>_xlfn.IFNA(","&amp;VLOOKUP($A18*1000+S$3,奖励辅助!$B:$L,11,FALSE),"")</f>
        <v/>
      </c>
      <c r="T18" t="str">
        <f>_xlfn.IFNA(","&amp;VLOOKUP($A18*1000+T$3,奖励辅助!$B:$L,11,FALSE),"")</f>
        <v/>
      </c>
      <c r="U18" t="str">
        <f>_xlfn.IFNA(","&amp;VLOOKUP($A18*1000+U$3,奖励辅助!$B:$L,11,FALSE),"")</f>
        <v/>
      </c>
      <c r="V18" t="str">
        <f>_xlfn.IFNA(","&amp;VLOOKUP($A18*1000+V$3,奖励辅助!$B:$L,11,FALSE),"")</f>
        <v/>
      </c>
      <c r="W18" t="str">
        <f>_xlfn.IFNA(","&amp;VLOOKUP($A18*1000+W$3,奖励辅助!$B:$L,11,FALSE),"")</f>
        <v/>
      </c>
      <c r="X18" t="str">
        <f>_xlfn.IFNA(","&amp;VLOOKUP($A18*1000+X$3,奖励辅助!$B:$L,11,FALSE),"")</f>
        <v/>
      </c>
      <c r="Y18" t="str">
        <f>_xlfn.IFNA(","&amp;VLOOKUP($A18*1000+Y$3,奖励辅助!$B:$L,11,FALSE),"")</f>
        <v/>
      </c>
      <c r="Z18" t="str">
        <f>_xlfn.IFNA(","&amp;VLOOKUP($A18*1000+Z$3,奖励辅助!$B:$L,11,FALSE),"")</f>
        <v/>
      </c>
      <c r="AA18" t="str">
        <f>_xlfn.IFNA(","&amp;VLOOKUP($A18*1000+AA$3,奖励辅助!$B:$L,11,FALSE),"")</f>
        <v/>
      </c>
      <c r="AB18" t="str">
        <f>_xlfn.IFNA(","&amp;VLOOKUP($A18*1000+AB$3,奖励辅助!$B:$L,11,FALSE),"")</f>
        <v/>
      </c>
      <c r="AC18" t="str">
        <f>_xlfn.IFNA(","&amp;VLOOKUP($A18*1000+AC$3,奖励辅助!$B:$L,11,FALSE),"")</f>
        <v/>
      </c>
      <c r="AD18" t="str">
        <f>_xlfn.IFNA(","&amp;VLOOKUP($A18*1000+AD$3,奖励辅助!$B:$L,11,FALSE),"")</f>
        <v/>
      </c>
      <c r="AE18" t="str">
        <f>_xlfn.IFNA(","&amp;VLOOKUP($A18*1000+AE$3,奖励辅助!$B:$L,11,FALSE),"")</f>
        <v/>
      </c>
      <c r="AF18" t="str">
        <f>_xlfn.IFNA(","&amp;VLOOKUP($A18*1000+AF$3,奖励辅助!$B:$L,11,FALSE),"")</f>
        <v/>
      </c>
      <c r="AG18" t="str">
        <f>_xlfn.IFNA(","&amp;VLOOKUP($A18*1000+AG$3,奖励辅助!$B:$L,11,FALSE),"")</f>
        <v/>
      </c>
      <c r="AH18" t="str">
        <f>_xlfn.IFNA(","&amp;VLOOKUP($A18*1000+AH$3,奖励辅助!$B:$L,11,FALSE),"")</f>
        <v/>
      </c>
      <c r="AI18" t="str">
        <f>_xlfn.IFNA(","&amp;VLOOKUP($A18*1000+AI$3,奖励辅助!$B:$L,11,FALSE),"")</f>
        <v/>
      </c>
      <c r="AJ18" t="str">
        <f>_xlfn.IFNA(","&amp;VLOOKUP($A18*1000+AJ$3,奖励辅助!$B:$L,11,FALSE),"")</f>
        <v/>
      </c>
    </row>
    <row r="19" spans="1:36" x14ac:dyDescent="0.15">
      <c r="A19">
        <v>700016</v>
      </c>
      <c r="B19" s="3" t="s">
        <v>245</v>
      </c>
      <c r="C19" s="3" t="s">
        <v>245</v>
      </c>
      <c r="D19" s="3" t="str">
        <f t="shared" si="1"/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19" s="2">
        <v>2</v>
      </c>
      <c r="F19" s="2">
        <v>2</v>
      </c>
      <c r="G19" t="str">
        <f>_xlfn.IFNA(VLOOKUP($A19*1000+G$3,奖励辅助!$B:$L,11,FALSE),"")</f>
        <v>{"g":20,"i":[{"t":"i","i":25012,"c":1,"tr":0}]}</v>
      </c>
      <c r="H19" t="str">
        <f>_xlfn.IFNA(","&amp;VLOOKUP($A19*1000+H$3,奖励辅助!$B:$L,11,FALSE),"")</f>
        <v>,{"g":20,"i":[{"t":"i","i":25011,"c":1,"tr":0}]}</v>
      </c>
      <c r="I19" t="str">
        <f>_xlfn.IFNA(","&amp;VLOOKUP($A19*1000+I$3,奖励辅助!$B:$L,11,FALSE),"")</f>
        <v>,{"g":20,"i":[{"t":"i","i":25021,"c":1,"tr":0}]}</v>
      </c>
      <c r="J19" t="str">
        <f>_xlfn.IFNA(","&amp;VLOOKUP($A19*1000+J$3,奖励辅助!$B:$L,11,FALSE),"")</f>
        <v>,{"g":20,"i":[{"t":"i","i":1,"c":50,"tr":0}]}</v>
      </c>
      <c r="K19" t="str">
        <f>_xlfn.IFNA(","&amp;VLOOKUP($A19*1000+K$3,奖励辅助!$B:$L,11,FALSE),"")</f>
        <v>,{"g":20,"i":[{"t":"i","i":29001,"c":1,"tr":0}]}</v>
      </c>
      <c r="L19" t="str">
        <f>_xlfn.IFNA(","&amp;VLOOKUP($A19*1000+L$3,奖励辅助!$B:$L,11,FALSE),"")</f>
        <v/>
      </c>
      <c r="M19" t="str">
        <f>_xlfn.IFNA(","&amp;VLOOKUP($A19*1000+M$3,奖励辅助!$B:$L,11,FALSE),"")</f>
        <v/>
      </c>
      <c r="N19" t="str">
        <f>_xlfn.IFNA(","&amp;VLOOKUP($A19*1000+N$3,奖励辅助!$B:$L,11,FALSE),"")</f>
        <v/>
      </c>
      <c r="O19" t="str">
        <f>_xlfn.IFNA(","&amp;VLOOKUP($A19*1000+O$3,奖励辅助!$B:$L,11,FALSE),"")</f>
        <v/>
      </c>
      <c r="P19" t="str">
        <f>_xlfn.IFNA(","&amp;VLOOKUP($A19*1000+P$3,奖励辅助!$B:$L,11,FALSE),"")</f>
        <v/>
      </c>
      <c r="Q19" t="str">
        <f>_xlfn.IFNA(","&amp;VLOOKUP($A19*1000+Q$3,奖励辅助!$B:$L,11,FALSE),"")</f>
        <v/>
      </c>
      <c r="R19" t="str">
        <f>_xlfn.IFNA(","&amp;VLOOKUP($A19*1000+R$3,奖励辅助!$B:$L,11,FALSE),"")</f>
        <v/>
      </c>
      <c r="S19" t="str">
        <f>_xlfn.IFNA(","&amp;VLOOKUP($A19*1000+S$3,奖励辅助!$B:$L,11,FALSE),"")</f>
        <v/>
      </c>
      <c r="T19" t="str">
        <f>_xlfn.IFNA(","&amp;VLOOKUP($A19*1000+T$3,奖励辅助!$B:$L,11,FALSE),"")</f>
        <v/>
      </c>
      <c r="U19" t="str">
        <f>_xlfn.IFNA(","&amp;VLOOKUP($A19*1000+U$3,奖励辅助!$B:$L,11,FALSE),"")</f>
        <v/>
      </c>
      <c r="V19" t="str">
        <f>_xlfn.IFNA(","&amp;VLOOKUP($A19*1000+V$3,奖励辅助!$B:$L,11,FALSE),"")</f>
        <v/>
      </c>
      <c r="W19" t="str">
        <f>_xlfn.IFNA(","&amp;VLOOKUP($A19*1000+W$3,奖励辅助!$B:$L,11,FALSE),"")</f>
        <v/>
      </c>
      <c r="X19" t="str">
        <f>_xlfn.IFNA(","&amp;VLOOKUP($A19*1000+X$3,奖励辅助!$B:$L,11,FALSE),"")</f>
        <v/>
      </c>
      <c r="Y19" t="str">
        <f>_xlfn.IFNA(","&amp;VLOOKUP($A19*1000+Y$3,奖励辅助!$B:$L,11,FALSE),"")</f>
        <v/>
      </c>
      <c r="Z19" t="str">
        <f>_xlfn.IFNA(","&amp;VLOOKUP($A19*1000+Z$3,奖励辅助!$B:$L,11,FALSE),"")</f>
        <v/>
      </c>
      <c r="AA19" t="str">
        <f>_xlfn.IFNA(","&amp;VLOOKUP($A19*1000+AA$3,奖励辅助!$B:$L,11,FALSE),"")</f>
        <v/>
      </c>
      <c r="AB19" t="str">
        <f>_xlfn.IFNA(","&amp;VLOOKUP($A19*1000+AB$3,奖励辅助!$B:$L,11,FALSE),"")</f>
        <v/>
      </c>
      <c r="AC19" t="str">
        <f>_xlfn.IFNA(","&amp;VLOOKUP($A19*1000+AC$3,奖励辅助!$B:$L,11,FALSE),"")</f>
        <v/>
      </c>
      <c r="AD19" t="str">
        <f>_xlfn.IFNA(","&amp;VLOOKUP($A19*1000+AD$3,奖励辅助!$B:$L,11,FALSE),"")</f>
        <v/>
      </c>
      <c r="AE19" t="str">
        <f>_xlfn.IFNA(","&amp;VLOOKUP($A19*1000+AE$3,奖励辅助!$B:$L,11,FALSE),"")</f>
        <v/>
      </c>
      <c r="AF19" t="str">
        <f>_xlfn.IFNA(","&amp;VLOOKUP($A19*1000+AF$3,奖励辅助!$B:$L,11,FALSE),"")</f>
        <v/>
      </c>
      <c r="AG19" t="str">
        <f>_xlfn.IFNA(","&amp;VLOOKUP($A19*1000+AG$3,奖励辅助!$B:$L,11,FALSE),"")</f>
        <v/>
      </c>
      <c r="AH19" t="str">
        <f>_xlfn.IFNA(","&amp;VLOOKUP($A19*1000+AH$3,奖励辅助!$B:$L,11,FALSE),"")</f>
        <v/>
      </c>
      <c r="AI19" t="str">
        <f>_xlfn.IFNA(","&amp;VLOOKUP($A19*1000+AI$3,奖励辅助!$B:$L,11,FALSE),"")</f>
        <v/>
      </c>
      <c r="AJ19" t="str">
        <f>_xlfn.IFNA(","&amp;VLOOKUP($A19*1000+AJ$3,奖励辅助!$B:$L,11,FALSE),"")</f>
        <v/>
      </c>
    </row>
    <row r="20" spans="1:36" x14ac:dyDescent="0.15">
      <c r="A20">
        <v>700017</v>
      </c>
      <c r="B20" s="3" t="s">
        <v>246</v>
      </c>
      <c r="C20" s="3" t="s">
        <v>246</v>
      </c>
      <c r="D20" s="3" t="str">
        <f t="shared" si="1"/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0" s="2">
        <v>2</v>
      </c>
      <c r="F20" s="2">
        <v>2</v>
      </c>
      <c r="G20" t="str">
        <f>_xlfn.IFNA(VLOOKUP($A20*1000+G$3,奖励辅助!$B:$L,11,FALSE),"")</f>
        <v>{"g":20,"i":[{"t":"i","i":25012,"c":1,"tr":0}]}</v>
      </c>
      <c r="H20" t="str">
        <f>_xlfn.IFNA(","&amp;VLOOKUP($A20*1000+H$3,奖励辅助!$B:$L,11,FALSE),"")</f>
        <v>,{"g":20,"i":[{"t":"i","i":25011,"c":1,"tr":0}]}</v>
      </c>
      <c r="I20" t="str">
        <f>_xlfn.IFNA(","&amp;VLOOKUP($A20*1000+I$3,奖励辅助!$B:$L,11,FALSE),"")</f>
        <v>,{"g":20,"i":[{"t":"i","i":25021,"c":1,"tr":0}]}</v>
      </c>
      <c r="J20" t="str">
        <f>_xlfn.IFNA(","&amp;VLOOKUP($A20*1000+J$3,奖励辅助!$B:$L,11,FALSE),"")</f>
        <v>,{"g":20,"i":[{"t":"i","i":1,"c":50,"tr":0}]}</v>
      </c>
      <c r="K20" t="str">
        <f>_xlfn.IFNA(","&amp;VLOOKUP($A20*1000+K$3,奖励辅助!$B:$L,11,FALSE),"")</f>
        <v>,{"g":20,"i":[{"t":"i","i":29001,"c":1,"tr":0}]}</v>
      </c>
      <c r="L20" t="str">
        <f>_xlfn.IFNA(","&amp;VLOOKUP($A20*1000+L$3,奖励辅助!$B:$L,11,FALSE),"")</f>
        <v/>
      </c>
      <c r="M20" t="str">
        <f>_xlfn.IFNA(","&amp;VLOOKUP($A20*1000+M$3,奖励辅助!$B:$L,11,FALSE),"")</f>
        <v/>
      </c>
      <c r="N20" t="str">
        <f>_xlfn.IFNA(","&amp;VLOOKUP($A20*1000+N$3,奖励辅助!$B:$L,11,FALSE),"")</f>
        <v/>
      </c>
      <c r="O20" t="str">
        <f>_xlfn.IFNA(","&amp;VLOOKUP($A20*1000+O$3,奖励辅助!$B:$L,11,FALSE),"")</f>
        <v/>
      </c>
      <c r="P20" t="str">
        <f>_xlfn.IFNA(","&amp;VLOOKUP($A20*1000+P$3,奖励辅助!$B:$L,11,FALSE),"")</f>
        <v/>
      </c>
      <c r="Q20" t="str">
        <f>_xlfn.IFNA(","&amp;VLOOKUP($A20*1000+Q$3,奖励辅助!$B:$L,11,FALSE),"")</f>
        <v/>
      </c>
      <c r="R20" t="str">
        <f>_xlfn.IFNA(","&amp;VLOOKUP($A20*1000+R$3,奖励辅助!$B:$L,11,FALSE),"")</f>
        <v/>
      </c>
      <c r="S20" t="str">
        <f>_xlfn.IFNA(","&amp;VLOOKUP($A20*1000+S$3,奖励辅助!$B:$L,11,FALSE),"")</f>
        <v/>
      </c>
      <c r="T20" t="str">
        <f>_xlfn.IFNA(","&amp;VLOOKUP($A20*1000+T$3,奖励辅助!$B:$L,11,FALSE),"")</f>
        <v/>
      </c>
      <c r="U20" t="str">
        <f>_xlfn.IFNA(","&amp;VLOOKUP($A20*1000+U$3,奖励辅助!$B:$L,11,FALSE),"")</f>
        <v/>
      </c>
      <c r="V20" t="str">
        <f>_xlfn.IFNA(","&amp;VLOOKUP($A20*1000+V$3,奖励辅助!$B:$L,11,FALSE),"")</f>
        <v/>
      </c>
      <c r="W20" t="str">
        <f>_xlfn.IFNA(","&amp;VLOOKUP($A20*1000+W$3,奖励辅助!$B:$L,11,FALSE),"")</f>
        <v/>
      </c>
      <c r="X20" t="str">
        <f>_xlfn.IFNA(","&amp;VLOOKUP($A20*1000+X$3,奖励辅助!$B:$L,11,FALSE),"")</f>
        <v/>
      </c>
      <c r="Y20" t="str">
        <f>_xlfn.IFNA(","&amp;VLOOKUP($A20*1000+Y$3,奖励辅助!$B:$L,11,FALSE),"")</f>
        <v/>
      </c>
      <c r="Z20" t="str">
        <f>_xlfn.IFNA(","&amp;VLOOKUP($A20*1000+Z$3,奖励辅助!$B:$L,11,FALSE),"")</f>
        <v/>
      </c>
      <c r="AA20" t="str">
        <f>_xlfn.IFNA(","&amp;VLOOKUP($A20*1000+AA$3,奖励辅助!$B:$L,11,FALSE),"")</f>
        <v/>
      </c>
      <c r="AB20" t="str">
        <f>_xlfn.IFNA(","&amp;VLOOKUP($A20*1000+AB$3,奖励辅助!$B:$L,11,FALSE),"")</f>
        <v/>
      </c>
      <c r="AC20" t="str">
        <f>_xlfn.IFNA(","&amp;VLOOKUP($A20*1000+AC$3,奖励辅助!$B:$L,11,FALSE),"")</f>
        <v/>
      </c>
      <c r="AD20" t="str">
        <f>_xlfn.IFNA(","&amp;VLOOKUP($A20*1000+AD$3,奖励辅助!$B:$L,11,FALSE),"")</f>
        <v/>
      </c>
      <c r="AE20" t="str">
        <f>_xlfn.IFNA(","&amp;VLOOKUP($A20*1000+AE$3,奖励辅助!$B:$L,11,FALSE),"")</f>
        <v/>
      </c>
      <c r="AF20" t="str">
        <f>_xlfn.IFNA(","&amp;VLOOKUP($A20*1000+AF$3,奖励辅助!$B:$L,11,FALSE),"")</f>
        <v/>
      </c>
      <c r="AG20" t="str">
        <f>_xlfn.IFNA(","&amp;VLOOKUP($A20*1000+AG$3,奖励辅助!$B:$L,11,FALSE),"")</f>
        <v/>
      </c>
      <c r="AH20" t="str">
        <f>_xlfn.IFNA(","&amp;VLOOKUP($A20*1000+AH$3,奖励辅助!$B:$L,11,FALSE),"")</f>
        <v/>
      </c>
      <c r="AI20" t="str">
        <f>_xlfn.IFNA(","&amp;VLOOKUP($A20*1000+AI$3,奖励辅助!$B:$L,11,FALSE),"")</f>
        <v/>
      </c>
      <c r="AJ20" t="str">
        <f>_xlfn.IFNA(","&amp;VLOOKUP($A20*1000+AJ$3,奖励辅助!$B:$L,11,FALSE),"")</f>
        <v/>
      </c>
    </row>
    <row r="21" spans="1:36" x14ac:dyDescent="0.15">
      <c r="A21">
        <v>700018</v>
      </c>
      <c r="B21" s="3" t="s">
        <v>247</v>
      </c>
      <c r="C21" s="3" t="s">
        <v>247</v>
      </c>
      <c r="D21" s="3" t="str">
        <f t="shared" si="1"/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1" s="2">
        <v>2</v>
      </c>
      <c r="F21" s="2">
        <v>2</v>
      </c>
      <c r="G21" t="str">
        <f>_xlfn.IFNA(VLOOKUP($A21*1000+G$3,奖励辅助!$B:$L,11,FALSE),"")</f>
        <v>{"g":20,"i":[{"t":"i","i":25012,"c":1,"tr":0}]}</v>
      </c>
      <c r="H21" t="str">
        <f>_xlfn.IFNA(","&amp;VLOOKUP($A21*1000+H$3,奖励辅助!$B:$L,11,FALSE),"")</f>
        <v>,{"g":20,"i":[{"t":"i","i":25011,"c":1,"tr":0}]}</v>
      </c>
      <c r="I21" t="str">
        <f>_xlfn.IFNA(","&amp;VLOOKUP($A21*1000+I$3,奖励辅助!$B:$L,11,FALSE),"")</f>
        <v>,{"g":20,"i":[{"t":"i","i":25021,"c":1,"tr":0}]}</v>
      </c>
      <c r="J21" t="str">
        <f>_xlfn.IFNA(","&amp;VLOOKUP($A21*1000+J$3,奖励辅助!$B:$L,11,FALSE),"")</f>
        <v>,{"g":20,"i":[{"t":"i","i":1,"c":50,"tr":0}]}</v>
      </c>
      <c r="K21" t="str">
        <f>_xlfn.IFNA(","&amp;VLOOKUP($A21*1000+K$3,奖励辅助!$B:$L,11,FALSE),"")</f>
        <v>,{"g":20,"i":[{"t":"i","i":29001,"c":1,"tr":0}]}</v>
      </c>
      <c r="L21" t="str">
        <f>_xlfn.IFNA(","&amp;VLOOKUP($A21*1000+L$3,奖励辅助!$B:$L,11,FALSE),"")</f>
        <v/>
      </c>
      <c r="M21" t="str">
        <f>_xlfn.IFNA(","&amp;VLOOKUP($A21*1000+M$3,奖励辅助!$B:$L,11,FALSE),"")</f>
        <v/>
      </c>
      <c r="N21" t="str">
        <f>_xlfn.IFNA(","&amp;VLOOKUP($A21*1000+N$3,奖励辅助!$B:$L,11,FALSE),"")</f>
        <v/>
      </c>
      <c r="O21" t="str">
        <f>_xlfn.IFNA(","&amp;VLOOKUP($A21*1000+O$3,奖励辅助!$B:$L,11,FALSE),"")</f>
        <v/>
      </c>
      <c r="P21" t="str">
        <f>_xlfn.IFNA(","&amp;VLOOKUP($A21*1000+P$3,奖励辅助!$B:$L,11,FALSE),"")</f>
        <v/>
      </c>
      <c r="Q21" t="str">
        <f>_xlfn.IFNA(","&amp;VLOOKUP($A21*1000+Q$3,奖励辅助!$B:$L,11,FALSE),"")</f>
        <v/>
      </c>
      <c r="R21" t="str">
        <f>_xlfn.IFNA(","&amp;VLOOKUP($A21*1000+R$3,奖励辅助!$B:$L,11,FALSE),"")</f>
        <v/>
      </c>
      <c r="S21" t="str">
        <f>_xlfn.IFNA(","&amp;VLOOKUP($A21*1000+S$3,奖励辅助!$B:$L,11,FALSE),"")</f>
        <v/>
      </c>
      <c r="T21" t="str">
        <f>_xlfn.IFNA(","&amp;VLOOKUP($A21*1000+T$3,奖励辅助!$B:$L,11,FALSE),"")</f>
        <v/>
      </c>
      <c r="U21" t="str">
        <f>_xlfn.IFNA(","&amp;VLOOKUP($A21*1000+U$3,奖励辅助!$B:$L,11,FALSE),"")</f>
        <v/>
      </c>
      <c r="V21" t="str">
        <f>_xlfn.IFNA(","&amp;VLOOKUP($A21*1000+V$3,奖励辅助!$B:$L,11,FALSE),"")</f>
        <v/>
      </c>
      <c r="W21" t="str">
        <f>_xlfn.IFNA(","&amp;VLOOKUP($A21*1000+W$3,奖励辅助!$B:$L,11,FALSE),"")</f>
        <v/>
      </c>
      <c r="X21" t="str">
        <f>_xlfn.IFNA(","&amp;VLOOKUP($A21*1000+X$3,奖励辅助!$B:$L,11,FALSE),"")</f>
        <v/>
      </c>
      <c r="Y21" t="str">
        <f>_xlfn.IFNA(","&amp;VLOOKUP($A21*1000+Y$3,奖励辅助!$B:$L,11,FALSE),"")</f>
        <v/>
      </c>
      <c r="Z21" t="str">
        <f>_xlfn.IFNA(","&amp;VLOOKUP($A21*1000+Z$3,奖励辅助!$B:$L,11,FALSE),"")</f>
        <v/>
      </c>
      <c r="AA21" t="str">
        <f>_xlfn.IFNA(","&amp;VLOOKUP($A21*1000+AA$3,奖励辅助!$B:$L,11,FALSE),"")</f>
        <v/>
      </c>
      <c r="AB21" t="str">
        <f>_xlfn.IFNA(","&amp;VLOOKUP($A21*1000+AB$3,奖励辅助!$B:$L,11,FALSE),"")</f>
        <v/>
      </c>
      <c r="AC21" t="str">
        <f>_xlfn.IFNA(","&amp;VLOOKUP($A21*1000+AC$3,奖励辅助!$B:$L,11,FALSE),"")</f>
        <v/>
      </c>
      <c r="AD21" t="str">
        <f>_xlfn.IFNA(","&amp;VLOOKUP($A21*1000+AD$3,奖励辅助!$B:$L,11,FALSE),"")</f>
        <v/>
      </c>
      <c r="AE21" t="str">
        <f>_xlfn.IFNA(","&amp;VLOOKUP($A21*1000+AE$3,奖励辅助!$B:$L,11,FALSE),"")</f>
        <v/>
      </c>
      <c r="AF21" t="str">
        <f>_xlfn.IFNA(","&amp;VLOOKUP($A21*1000+AF$3,奖励辅助!$B:$L,11,FALSE),"")</f>
        <v/>
      </c>
      <c r="AG21" t="str">
        <f>_xlfn.IFNA(","&amp;VLOOKUP($A21*1000+AG$3,奖励辅助!$B:$L,11,FALSE),"")</f>
        <v/>
      </c>
      <c r="AH21" t="str">
        <f>_xlfn.IFNA(","&amp;VLOOKUP($A21*1000+AH$3,奖励辅助!$B:$L,11,FALSE),"")</f>
        <v/>
      </c>
      <c r="AI21" t="str">
        <f>_xlfn.IFNA(","&amp;VLOOKUP($A21*1000+AI$3,奖励辅助!$B:$L,11,FALSE),"")</f>
        <v/>
      </c>
      <c r="AJ21" t="str">
        <f>_xlfn.IFNA(","&amp;VLOOKUP($A21*1000+AJ$3,奖励辅助!$B:$L,11,FALSE),"")</f>
        <v/>
      </c>
    </row>
    <row r="22" spans="1:36" x14ac:dyDescent="0.15">
      <c r="A22">
        <v>700019</v>
      </c>
      <c r="B22" s="3" t="s">
        <v>248</v>
      </c>
      <c r="C22" s="3" t="s">
        <v>248</v>
      </c>
      <c r="D22" s="3" t="str">
        <f t="shared" si="1"/>
        <v>[{"g":20,"i":[{"t":"i","i":25012,"c":1,"tr":0}]},{"g":20,"i":[{"t":"i","i":25011,"c":1,"tr":0}]},{"g":20,"i":[{"t":"i","i":25021,"c":1,"tr":0}]},{"g":20,"i":[{"t":"i","i":1,"c":50,"tr":0}]},{"g":20,"i":[{"t":"i","i":29001,"c":1,"tr":0}]}]</v>
      </c>
      <c r="E22" s="2">
        <v>2</v>
      </c>
      <c r="F22" s="2">
        <v>2</v>
      </c>
      <c r="G22" t="str">
        <f>_xlfn.IFNA(VLOOKUP($A22*1000+G$3,奖励辅助!$B:$L,11,FALSE),"")</f>
        <v>{"g":20,"i":[{"t":"i","i":25012,"c":1,"tr":0}]}</v>
      </c>
      <c r="H22" t="str">
        <f>_xlfn.IFNA(","&amp;VLOOKUP($A22*1000+H$3,奖励辅助!$B:$L,11,FALSE),"")</f>
        <v>,{"g":20,"i":[{"t":"i","i":25011,"c":1,"tr":0}]}</v>
      </c>
      <c r="I22" t="str">
        <f>_xlfn.IFNA(","&amp;VLOOKUP($A22*1000+I$3,奖励辅助!$B:$L,11,FALSE),"")</f>
        <v>,{"g":20,"i":[{"t":"i","i":25021,"c":1,"tr":0}]}</v>
      </c>
      <c r="J22" t="str">
        <f>_xlfn.IFNA(","&amp;VLOOKUP($A22*1000+J$3,奖励辅助!$B:$L,11,FALSE),"")</f>
        <v>,{"g":20,"i":[{"t":"i","i":1,"c":50,"tr":0}]}</v>
      </c>
      <c r="K22" t="str">
        <f>_xlfn.IFNA(","&amp;VLOOKUP($A22*1000+K$3,奖励辅助!$B:$L,11,FALSE),"")</f>
        <v>,{"g":20,"i":[{"t":"i","i":29001,"c":1,"tr":0}]}</v>
      </c>
      <c r="L22" t="str">
        <f>_xlfn.IFNA(","&amp;VLOOKUP($A22*1000+L$3,奖励辅助!$B:$L,11,FALSE),"")</f>
        <v/>
      </c>
      <c r="M22" t="str">
        <f>_xlfn.IFNA(","&amp;VLOOKUP($A22*1000+M$3,奖励辅助!$B:$L,11,FALSE),"")</f>
        <v/>
      </c>
      <c r="N22" t="str">
        <f>_xlfn.IFNA(","&amp;VLOOKUP($A22*1000+N$3,奖励辅助!$B:$L,11,FALSE),"")</f>
        <v/>
      </c>
      <c r="O22" t="str">
        <f>_xlfn.IFNA(","&amp;VLOOKUP($A22*1000+O$3,奖励辅助!$B:$L,11,FALSE),"")</f>
        <v/>
      </c>
      <c r="P22" t="str">
        <f>_xlfn.IFNA(","&amp;VLOOKUP($A22*1000+P$3,奖励辅助!$B:$L,11,FALSE),"")</f>
        <v/>
      </c>
      <c r="Q22" t="str">
        <f>_xlfn.IFNA(","&amp;VLOOKUP($A22*1000+Q$3,奖励辅助!$B:$L,11,FALSE),"")</f>
        <v/>
      </c>
      <c r="R22" t="str">
        <f>_xlfn.IFNA(","&amp;VLOOKUP($A22*1000+R$3,奖励辅助!$B:$L,11,FALSE),"")</f>
        <v/>
      </c>
      <c r="S22" t="str">
        <f>_xlfn.IFNA(","&amp;VLOOKUP($A22*1000+S$3,奖励辅助!$B:$L,11,FALSE),"")</f>
        <v/>
      </c>
      <c r="T22" t="str">
        <f>_xlfn.IFNA(","&amp;VLOOKUP($A22*1000+T$3,奖励辅助!$B:$L,11,FALSE),"")</f>
        <v/>
      </c>
      <c r="U22" t="str">
        <f>_xlfn.IFNA(","&amp;VLOOKUP($A22*1000+U$3,奖励辅助!$B:$L,11,FALSE),"")</f>
        <v/>
      </c>
      <c r="V22" t="str">
        <f>_xlfn.IFNA(","&amp;VLOOKUP($A22*1000+V$3,奖励辅助!$B:$L,11,FALSE),"")</f>
        <v/>
      </c>
      <c r="W22" t="str">
        <f>_xlfn.IFNA(","&amp;VLOOKUP($A22*1000+W$3,奖励辅助!$B:$L,11,FALSE),"")</f>
        <v/>
      </c>
      <c r="X22" t="str">
        <f>_xlfn.IFNA(","&amp;VLOOKUP($A22*1000+X$3,奖励辅助!$B:$L,11,FALSE),"")</f>
        <v/>
      </c>
      <c r="Y22" t="str">
        <f>_xlfn.IFNA(","&amp;VLOOKUP($A22*1000+Y$3,奖励辅助!$B:$L,11,FALSE),"")</f>
        <v/>
      </c>
      <c r="Z22" t="str">
        <f>_xlfn.IFNA(","&amp;VLOOKUP($A22*1000+Z$3,奖励辅助!$B:$L,11,FALSE),"")</f>
        <v/>
      </c>
      <c r="AA22" t="str">
        <f>_xlfn.IFNA(","&amp;VLOOKUP($A22*1000+AA$3,奖励辅助!$B:$L,11,FALSE),"")</f>
        <v/>
      </c>
      <c r="AB22" t="str">
        <f>_xlfn.IFNA(","&amp;VLOOKUP($A22*1000+AB$3,奖励辅助!$B:$L,11,FALSE),"")</f>
        <v/>
      </c>
      <c r="AC22" t="str">
        <f>_xlfn.IFNA(","&amp;VLOOKUP($A22*1000+AC$3,奖励辅助!$B:$L,11,FALSE),"")</f>
        <v/>
      </c>
      <c r="AD22" t="str">
        <f>_xlfn.IFNA(","&amp;VLOOKUP($A22*1000+AD$3,奖励辅助!$B:$L,11,FALSE),"")</f>
        <v/>
      </c>
      <c r="AE22" t="str">
        <f>_xlfn.IFNA(","&amp;VLOOKUP($A22*1000+AE$3,奖励辅助!$B:$L,11,FALSE),"")</f>
        <v/>
      </c>
      <c r="AF22" t="str">
        <f>_xlfn.IFNA(","&amp;VLOOKUP($A22*1000+AF$3,奖励辅助!$B:$L,11,FALSE),"")</f>
        <v/>
      </c>
      <c r="AG22" t="str">
        <f>_xlfn.IFNA(","&amp;VLOOKUP($A22*1000+AG$3,奖励辅助!$B:$L,11,FALSE),"")</f>
        <v/>
      </c>
      <c r="AH22" t="str">
        <f>_xlfn.IFNA(","&amp;VLOOKUP($A22*1000+AH$3,奖励辅助!$B:$L,11,FALSE),"")</f>
        <v/>
      </c>
      <c r="AI22" t="str">
        <f>_xlfn.IFNA(","&amp;VLOOKUP($A22*1000+AI$3,奖励辅助!$B:$L,11,FALSE),"")</f>
        <v/>
      </c>
      <c r="AJ22" t="str">
        <f>_xlfn.IFNA(","&amp;VLOOKUP($A22*1000+AJ$3,奖励辅助!$B:$L,11,FALSE),"")</f>
        <v/>
      </c>
    </row>
    <row r="23" spans="1:36" x14ac:dyDescent="0.15">
      <c r="A23">
        <v>700020</v>
      </c>
      <c r="B23" s="3" t="s">
        <v>249</v>
      </c>
      <c r="C23" s="3" t="s">
        <v>249</v>
      </c>
      <c r="D23" s="3" t="str">
        <f t="shared" si="1"/>
        <v>[{"g":20,"i":[{"t":"i","i":25022,"c":1,"tr":0}]},{"g":20,"i":[{"t":"i","i":25022,"c":1,"tr":0}]},{"g":20,"i":[{"t":"i","i":25022,"c":1,"tr":0}]},{"g":20,"i":[{"t":"i","i":25022,"c":1,"tr":0}]},{"g":20,"i":[{"t":"i","i":25022,"c":1,"tr":0}]}]</v>
      </c>
      <c r="E23" s="2">
        <v>2</v>
      </c>
      <c r="F23" s="2">
        <v>2</v>
      </c>
      <c r="G23" t="str">
        <f>_xlfn.IFNA(VLOOKUP($A23*1000+G$3,奖励辅助!$B:$L,11,FALSE),"")</f>
        <v>{"g":20,"i":[{"t":"i","i":25022,"c":1,"tr":0}]}</v>
      </c>
      <c r="H23" t="str">
        <f>_xlfn.IFNA(","&amp;VLOOKUP($A23*1000+H$3,奖励辅助!$B:$L,11,FALSE),"")</f>
        <v>,{"g":20,"i":[{"t":"i","i":25022,"c":1,"tr":0}]}</v>
      </c>
      <c r="I23" t="str">
        <f>_xlfn.IFNA(","&amp;VLOOKUP($A23*1000+I$3,奖励辅助!$B:$L,11,FALSE),"")</f>
        <v>,{"g":20,"i":[{"t":"i","i":25022,"c":1,"tr":0}]}</v>
      </c>
      <c r="J23" t="str">
        <f>_xlfn.IFNA(","&amp;VLOOKUP($A23*1000+J$3,奖励辅助!$B:$L,11,FALSE),"")</f>
        <v>,{"g":20,"i":[{"t":"i","i":25022,"c":1,"tr":0}]}</v>
      </c>
      <c r="K23" t="str">
        <f>_xlfn.IFNA(","&amp;VLOOKUP($A23*1000+K$3,奖励辅助!$B:$L,11,FALSE),"")</f>
        <v>,{"g":20,"i":[{"t":"i","i":25022,"c":1,"tr":0}]}</v>
      </c>
      <c r="L23" t="str">
        <f>_xlfn.IFNA(","&amp;VLOOKUP($A23*1000+L$3,奖励辅助!$B:$L,11,FALSE),"")</f>
        <v/>
      </c>
      <c r="M23" t="str">
        <f>_xlfn.IFNA(","&amp;VLOOKUP($A23*1000+M$3,奖励辅助!$B:$L,11,FALSE),"")</f>
        <v/>
      </c>
      <c r="N23" t="str">
        <f>_xlfn.IFNA(","&amp;VLOOKUP($A23*1000+N$3,奖励辅助!$B:$L,11,FALSE),"")</f>
        <v/>
      </c>
      <c r="O23" t="str">
        <f>_xlfn.IFNA(","&amp;VLOOKUP($A23*1000+O$3,奖励辅助!$B:$L,11,FALSE),"")</f>
        <v/>
      </c>
      <c r="P23" t="str">
        <f>_xlfn.IFNA(","&amp;VLOOKUP($A23*1000+P$3,奖励辅助!$B:$L,11,FALSE),"")</f>
        <v/>
      </c>
      <c r="Q23" t="str">
        <f>_xlfn.IFNA(","&amp;VLOOKUP($A23*1000+Q$3,奖励辅助!$B:$L,11,FALSE),"")</f>
        <v/>
      </c>
      <c r="R23" t="str">
        <f>_xlfn.IFNA(","&amp;VLOOKUP($A23*1000+R$3,奖励辅助!$B:$L,11,FALSE),"")</f>
        <v/>
      </c>
      <c r="S23" t="str">
        <f>_xlfn.IFNA(","&amp;VLOOKUP($A23*1000+S$3,奖励辅助!$B:$L,11,FALSE),"")</f>
        <v/>
      </c>
      <c r="T23" t="str">
        <f>_xlfn.IFNA(","&amp;VLOOKUP($A23*1000+T$3,奖励辅助!$B:$L,11,FALSE),"")</f>
        <v/>
      </c>
      <c r="U23" t="str">
        <f>_xlfn.IFNA(","&amp;VLOOKUP($A23*1000+U$3,奖励辅助!$B:$L,11,FALSE),"")</f>
        <v/>
      </c>
      <c r="V23" t="str">
        <f>_xlfn.IFNA(","&amp;VLOOKUP($A23*1000+V$3,奖励辅助!$B:$L,11,FALSE),"")</f>
        <v/>
      </c>
      <c r="W23" t="str">
        <f>_xlfn.IFNA(","&amp;VLOOKUP($A23*1000+W$3,奖励辅助!$B:$L,11,FALSE),"")</f>
        <v/>
      </c>
      <c r="X23" t="str">
        <f>_xlfn.IFNA(","&amp;VLOOKUP($A23*1000+X$3,奖励辅助!$B:$L,11,FALSE),"")</f>
        <v/>
      </c>
      <c r="Y23" t="str">
        <f>_xlfn.IFNA(","&amp;VLOOKUP($A23*1000+Y$3,奖励辅助!$B:$L,11,FALSE),"")</f>
        <v/>
      </c>
      <c r="Z23" t="str">
        <f>_xlfn.IFNA(","&amp;VLOOKUP($A23*1000+Z$3,奖励辅助!$B:$L,11,FALSE),"")</f>
        <v/>
      </c>
      <c r="AA23" t="str">
        <f>_xlfn.IFNA(","&amp;VLOOKUP($A23*1000+AA$3,奖励辅助!$B:$L,11,FALSE),"")</f>
        <v/>
      </c>
      <c r="AB23" t="str">
        <f>_xlfn.IFNA(","&amp;VLOOKUP($A23*1000+AB$3,奖励辅助!$B:$L,11,FALSE),"")</f>
        <v/>
      </c>
      <c r="AC23" t="str">
        <f>_xlfn.IFNA(","&amp;VLOOKUP($A23*1000+AC$3,奖励辅助!$B:$L,11,FALSE),"")</f>
        <v/>
      </c>
      <c r="AD23" t="str">
        <f>_xlfn.IFNA(","&amp;VLOOKUP($A23*1000+AD$3,奖励辅助!$B:$L,11,FALSE),"")</f>
        <v/>
      </c>
      <c r="AE23" t="str">
        <f>_xlfn.IFNA(","&amp;VLOOKUP($A23*1000+AE$3,奖励辅助!$B:$L,11,FALSE),"")</f>
        <v/>
      </c>
      <c r="AF23" t="str">
        <f>_xlfn.IFNA(","&amp;VLOOKUP($A23*1000+AF$3,奖励辅助!$B:$L,11,FALSE),"")</f>
        <v/>
      </c>
      <c r="AG23" t="str">
        <f>_xlfn.IFNA(","&amp;VLOOKUP($A23*1000+AG$3,奖励辅助!$B:$L,11,FALSE),"")</f>
        <v/>
      </c>
      <c r="AH23" t="str">
        <f>_xlfn.IFNA(","&amp;VLOOKUP($A23*1000+AH$3,奖励辅助!$B:$L,11,FALSE),"")</f>
        <v/>
      </c>
      <c r="AI23" t="str">
        <f>_xlfn.IFNA(","&amp;VLOOKUP($A23*1000+AI$3,奖励辅助!$B:$L,11,FALSE),"")</f>
        <v/>
      </c>
      <c r="AJ23" t="str">
        <f>_xlfn.IFNA(","&amp;VLOOKUP($A23*1000+AJ$3,奖励辅助!$B:$L,11,FALSE),"")</f>
        <v/>
      </c>
    </row>
    <row r="24" spans="1:36" x14ac:dyDescent="0.15">
      <c r="A24">
        <v>700021</v>
      </c>
      <c r="B24" s="3" t="s">
        <v>250</v>
      </c>
      <c r="C24" s="3" t="s">
        <v>250</v>
      </c>
      <c r="D24" s="3" t="str">
        <f t="shared" si="1"/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4" s="2">
        <v>2</v>
      </c>
      <c r="F24" s="2">
        <v>2</v>
      </c>
      <c r="G24" t="str">
        <f>_xlfn.IFNA(VLOOKUP($A24*1000+G$3,奖励辅助!$B:$L,11,FALSE),"")</f>
        <v>{"g":20,"i":[{"t":"i","i":25012,"c":1,"tr":0}]}</v>
      </c>
      <c r="H24" t="str">
        <f>_xlfn.IFNA(","&amp;VLOOKUP($A24*1000+H$3,奖励辅助!$B:$L,11,FALSE),"")</f>
        <v>,{"g":20,"i":[{"t":"i","i":25011,"c":1,"tr":0}]}</v>
      </c>
      <c r="I24" t="str">
        <f>_xlfn.IFNA(","&amp;VLOOKUP($A24*1000+I$3,奖励辅助!$B:$L,11,FALSE),"")</f>
        <v>,{"g":20,"i":[{"t":"i","i":25022,"c":1,"tr":0}]}</v>
      </c>
      <c r="J24" t="str">
        <f>_xlfn.IFNA(","&amp;VLOOKUP($A24*1000+J$3,奖励辅助!$B:$L,11,FALSE),"")</f>
        <v>,{"g":20,"i":[{"t":"i","i":1,"c":50,"tr":0}]}</v>
      </c>
      <c r="K24" t="str">
        <f>_xlfn.IFNA(","&amp;VLOOKUP($A24*1000+K$3,奖励辅助!$B:$L,11,FALSE),"")</f>
        <v>,{"g":20,"i":[{"t":"i","i":29001,"c":1,"tr":0}]}</v>
      </c>
      <c r="L24" t="str">
        <f>_xlfn.IFNA(","&amp;VLOOKUP($A24*1000+L$3,奖励辅助!$B:$L,11,FALSE),"")</f>
        <v/>
      </c>
      <c r="M24" t="str">
        <f>_xlfn.IFNA(","&amp;VLOOKUP($A24*1000+M$3,奖励辅助!$B:$L,11,FALSE),"")</f>
        <v/>
      </c>
      <c r="N24" t="str">
        <f>_xlfn.IFNA(","&amp;VLOOKUP($A24*1000+N$3,奖励辅助!$B:$L,11,FALSE),"")</f>
        <v/>
      </c>
      <c r="O24" t="str">
        <f>_xlfn.IFNA(","&amp;VLOOKUP($A24*1000+O$3,奖励辅助!$B:$L,11,FALSE),"")</f>
        <v/>
      </c>
      <c r="P24" t="str">
        <f>_xlfn.IFNA(","&amp;VLOOKUP($A24*1000+P$3,奖励辅助!$B:$L,11,FALSE),"")</f>
        <v/>
      </c>
      <c r="Q24" t="str">
        <f>_xlfn.IFNA(","&amp;VLOOKUP($A24*1000+Q$3,奖励辅助!$B:$L,11,FALSE),"")</f>
        <v/>
      </c>
      <c r="R24" t="str">
        <f>_xlfn.IFNA(","&amp;VLOOKUP($A24*1000+R$3,奖励辅助!$B:$L,11,FALSE),"")</f>
        <v/>
      </c>
      <c r="S24" t="str">
        <f>_xlfn.IFNA(","&amp;VLOOKUP($A24*1000+S$3,奖励辅助!$B:$L,11,FALSE),"")</f>
        <v/>
      </c>
      <c r="T24" t="str">
        <f>_xlfn.IFNA(","&amp;VLOOKUP($A24*1000+T$3,奖励辅助!$B:$L,11,FALSE),"")</f>
        <v/>
      </c>
      <c r="U24" t="str">
        <f>_xlfn.IFNA(","&amp;VLOOKUP($A24*1000+U$3,奖励辅助!$B:$L,11,FALSE),"")</f>
        <v/>
      </c>
      <c r="V24" t="str">
        <f>_xlfn.IFNA(","&amp;VLOOKUP($A24*1000+V$3,奖励辅助!$B:$L,11,FALSE),"")</f>
        <v/>
      </c>
      <c r="W24" t="str">
        <f>_xlfn.IFNA(","&amp;VLOOKUP($A24*1000+W$3,奖励辅助!$B:$L,11,FALSE),"")</f>
        <v/>
      </c>
      <c r="X24" t="str">
        <f>_xlfn.IFNA(","&amp;VLOOKUP($A24*1000+X$3,奖励辅助!$B:$L,11,FALSE),"")</f>
        <v/>
      </c>
      <c r="Y24" t="str">
        <f>_xlfn.IFNA(","&amp;VLOOKUP($A24*1000+Y$3,奖励辅助!$B:$L,11,FALSE),"")</f>
        <v/>
      </c>
      <c r="Z24" t="str">
        <f>_xlfn.IFNA(","&amp;VLOOKUP($A24*1000+Z$3,奖励辅助!$B:$L,11,FALSE),"")</f>
        <v/>
      </c>
      <c r="AA24" t="str">
        <f>_xlfn.IFNA(","&amp;VLOOKUP($A24*1000+AA$3,奖励辅助!$B:$L,11,FALSE),"")</f>
        <v/>
      </c>
      <c r="AB24" t="str">
        <f>_xlfn.IFNA(","&amp;VLOOKUP($A24*1000+AB$3,奖励辅助!$B:$L,11,FALSE),"")</f>
        <v/>
      </c>
      <c r="AC24" t="str">
        <f>_xlfn.IFNA(","&amp;VLOOKUP($A24*1000+AC$3,奖励辅助!$B:$L,11,FALSE),"")</f>
        <v/>
      </c>
      <c r="AD24" t="str">
        <f>_xlfn.IFNA(","&amp;VLOOKUP($A24*1000+AD$3,奖励辅助!$B:$L,11,FALSE),"")</f>
        <v/>
      </c>
      <c r="AE24" t="str">
        <f>_xlfn.IFNA(","&amp;VLOOKUP($A24*1000+AE$3,奖励辅助!$B:$L,11,FALSE),"")</f>
        <v/>
      </c>
      <c r="AF24" t="str">
        <f>_xlfn.IFNA(","&amp;VLOOKUP($A24*1000+AF$3,奖励辅助!$B:$L,11,FALSE),"")</f>
        <v/>
      </c>
      <c r="AG24" t="str">
        <f>_xlfn.IFNA(","&amp;VLOOKUP($A24*1000+AG$3,奖励辅助!$B:$L,11,FALSE),"")</f>
        <v/>
      </c>
      <c r="AH24" t="str">
        <f>_xlfn.IFNA(","&amp;VLOOKUP($A24*1000+AH$3,奖励辅助!$B:$L,11,FALSE),"")</f>
        <v/>
      </c>
      <c r="AI24" t="str">
        <f>_xlfn.IFNA(","&amp;VLOOKUP($A24*1000+AI$3,奖励辅助!$B:$L,11,FALSE),"")</f>
        <v/>
      </c>
      <c r="AJ24" t="str">
        <f>_xlfn.IFNA(","&amp;VLOOKUP($A24*1000+AJ$3,奖励辅助!$B:$L,11,FALSE),"")</f>
        <v/>
      </c>
    </row>
    <row r="25" spans="1:36" x14ac:dyDescent="0.15">
      <c r="A25">
        <v>700022</v>
      </c>
      <c r="B25" s="3" t="s">
        <v>251</v>
      </c>
      <c r="C25" s="3" t="s">
        <v>251</v>
      </c>
      <c r="D25" s="3" t="str">
        <f t="shared" si="1"/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5" s="2">
        <v>2</v>
      </c>
      <c r="F25" s="2">
        <v>2</v>
      </c>
      <c r="G25" t="str">
        <f>_xlfn.IFNA(VLOOKUP($A25*1000+G$3,奖励辅助!$B:$L,11,FALSE),"")</f>
        <v>{"g":20,"i":[{"t":"i","i":25012,"c":1,"tr":0}]}</v>
      </c>
      <c r="H25" t="str">
        <f>_xlfn.IFNA(","&amp;VLOOKUP($A25*1000+H$3,奖励辅助!$B:$L,11,FALSE),"")</f>
        <v>,{"g":20,"i":[{"t":"i","i":25011,"c":1,"tr":0}]}</v>
      </c>
      <c r="I25" t="str">
        <f>_xlfn.IFNA(","&amp;VLOOKUP($A25*1000+I$3,奖励辅助!$B:$L,11,FALSE),"")</f>
        <v>,{"g":20,"i":[{"t":"i","i":25022,"c":1,"tr":0}]}</v>
      </c>
      <c r="J25" t="str">
        <f>_xlfn.IFNA(","&amp;VLOOKUP($A25*1000+J$3,奖励辅助!$B:$L,11,FALSE),"")</f>
        <v>,{"g":20,"i":[{"t":"i","i":1,"c":50,"tr":0}]}</v>
      </c>
      <c r="K25" t="str">
        <f>_xlfn.IFNA(","&amp;VLOOKUP($A25*1000+K$3,奖励辅助!$B:$L,11,FALSE),"")</f>
        <v>,{"g":20,"i":[{"t":"i","i":29001,"c":1,"tr":0}]}</v>
      </c>
      <c r="L25" t="str">
        <f>_xlfn.IFNA(","&amp;VLOOKUP($A25*1000+L$3,奖励辅助!$B:$L,11,FALSE),"")</f>
        <v/>
      </c>
      <c r="M25" t="str">
        <f>_xlfn.IFNA(","&amp;VLOOKUP($A25*1000+M$3,奖励辅助!$B:$L,11,FALSE),"")</f>
        <v/>
      </c>
      <c r="N25" t="str">
        <f>_xlfn.IFNA(","&amp;VLOOKUP($A25*1000+N$3,奖励辅助!$B:$L,11,FALSE),"")</f>
        <v/>
      </c>
      <c r="O25" t="str">
        <f>_xlfn.IFNA(","&amp;VLOOKUP($A25*1000+O$3,奖励辅助!$B:$L,11,FALSE),"")</f>
        <v/>
      </c>
      <c r="P25" t="str">
        <f>_xlfn.IFNA(","&amp;VLOOKUP($A25*1000+P$3,奖励辅助!$B:$L,11,FALSE),"")</f>
        <v/>
      </c>
      <c r="Q25" t="str">
        <f>_xlfn.IFNA(","&amp;VLOOKUP($A25*1000+Q$3,奖励辅助!$B:$L,11,FALSE),"")</f>
        <v/>
      </c>
      <c r="R25" t="str">
        <f>_xlfn.IFNA(","&amp;VLOOKUP($A25*1000+R$3,奖励辅助!$B:$L,11,FALSE),"")</f>
        <v/>
      </c>
      <c r="S25" t="str">
        <f>_xlfn.IFNA(","&amp;VLOOKUP($A25*1000+S$3,奖励辅助!$B:$L,11,FALSE),"")</f>
        <v/>
      </c>
      <c r="T25" t="str">
        <f>_xlfn.IFNA(","&amp;VLOOKUP($A25*1000+T$3,奖励辅助!$B:$L,11,FALSE),"")</f>
        <v/>
      </c>
      <c r="U25" t="str">
        <f>_xlfn.IFNA(","&amp;VLOOKUP($A25*1000+U$3,奖励辅助!$B:$L,11,FALSE),"")</f>
        <v/>
      </c>
      <c r="V25" t="str">
        <f>_xlfn.IFNA(","&amp;VLOOKUP($A25*1000+V$3,奖励辅助!$B:$L,11,FALSE),"")</f>
        <v/>
      </c>
      <c r="W25" t="str">
        <f>_xlfn.IFNA(","&amp;VLOOKUP($A25*1000+W$3,奖励辅助!$B:$L,11,FALSE),"")</f>
        <v/>
      </c>
      <c r="X25" t="str">
        <f>_xlfn.IFNA(","&amp;VLOOKUP($A25*1000+X$3,奖励辅助!$B:$L,11,FALSE),"")</f>
        <v/>
      </c>
      <c r="Y25" t="str">
        <f>_xlfn.IFNA(","&amp;VLOOKUP($A25*1000+Y$3,奖励辅助!$B:$L,11,FALSE),"")</f>
        <v/>
      </c>
      <c r="Z25" t="str">
        <f>_xlfn.IFNA(","&amp;VLOOKUP($A25*1000+Z$3,奖励辅助!$B:$L,11,FALSE),"")</f>
        <v/>
      </c>
      <c r="AA25" t="str">
        <f>_xlfn.IFNA(","&amp;VLOOKUP($A25*1000+AA$3,奖励辅助!$B:$L,11,FALSE),"")</f>
        <v/>
      </c>
      <c r="AB25" t="str">
        <f>_xlfn.IFNA(","&amp;VLOOKUP($A25*1000+AB$3,奖励辅助!$B:$L,11,FALSE),"")</f>
        <v/>
      </c>
      <c r="AC25" t="str">
        <f>_xlfn.IFNA(","&amp;VLOOKUP($A25*1000+AC$3,奖励辅助!$B:$L,11,FALSE),"")</f>
        <v/>
      </c>
      <c r="AD25" t="str">
        <f>_xlfn.IFNA(","&amp;VLOOKUP($A25*1000+AD$3,奖励辅助!$B:$L,11,FALSE),"")</f>
        <v/>
      </c>
      <c r="AE25" t="str">
        <f>_xlfn.IFNA(","&amp;VLOOKUP($A25*1000+AE$3,奖励辅助!$B:$L,11,FALSE),"")</f>
        <v/>
      </c>
      <c r="AF25" t="str">
        <f>_xlfn.IFNA(","&amp;VLOOKUP($A25*1000+AF$3,奖励辅助!$B:$L,11,FALSE),"")</f>
        <v/>
      </c>
      <c r="AG25" t="str">
        <f>_xlfn.IFNA(","&amp;VLOOKUP($A25*1000+AG$3,奖励辅助!$B:$L,11,FALSE),"")</f>
        <v/>
      </c>
      <c r="AH25" t="str">
        <f>_xlfn.IFNA(","&amp;VLOOKUP($A25*1000+AH$3,奖励辅助!$B:$L,11,FALSE),"")</f>
        <v/>
      </c>
      <c r="AI25" t="str">
        <f>_xlfn.IFNA(","&amp;VLOOKUP($A25*1000+AI$3,奖励辅助!$B:$L,11,FALSE),"")</f>
        <v/>
      </c>
      <c r="AJ25" t="str">
        <f>_xlfn.IFNA(","&amp;VLOOKUP($A25*1000+AJ$3,奖励辅助!$B:$L,11,FALSE),"")</f>
        <v/>
      </c>
    </row>
    <row r="26" spans="1:36" x14ac:dyDescent="0.15">
      <c r="A26">
        <v>700023</v>
      </c>
      <c r="B26" s="3" t="s">
        <v>252</v>
      </c>
      <c r="C26" s="3" t="s">
        <v>252</v>
      </c>
      <c r="D26" s="3" t="str">
        <f t="shared" si="1"/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6" s="2">
        <v>2</v>
      </c>
      <c r="F26" s="2">
        <v>2</v>
      </c>
      <c r="G26" t="str">
        <f>_xlfn.IFNA(VLOOKUP($A26*1000+G$3,奖励辅助!$B:$L,11,FALSE),"")</f>
        <v>{"g":20,"i":[{"t":"i","i":25012,"c":1,"tr":0}]}</v>
      </c>
      <c r="H26" t="str">
        <f>_xlfn.IFNA(","&amp;VLOOKUP($A26*1000+H$3,奖励辅助!$B:$L,11,FALSE),"")</f>
        <v>,{"g":20,"i":[{"t":"i","i":25011,"c":1,"tr":0}]}</v>
      </c>
      <c r="I26" t="str">
        <f>_xlfn.IFNA(","&amp;VLOOKUP($A26*1000+I$3,奖励辅助!$B:$L,11,FALSE),"")</f>
        <v>,{"g":20,"i":[{"t":"i","i":25022,"c":1,"tr":0}]}</v>
      </c>
      <c r="J26" t="str">
        <f>_xlfn.IFNA(","&amp;VLOOKUP($A26*1000+J$3,奖励辅助!$B:$L,11,FALSE),"")</f>
        <v>,{"g":20,"i":[{"t":"i","i":1,"c":50,"tr":0}]}</v>
      </c>
      <c r="K26" t="str">
        <f>_xlfn.IFNA(","&amp;VLOOKUP($A26*1000+K$3,奖励辅助!$B:$L,11,FALSE),"")</f>
        <v>,{"g":20,"i":[{"t":"i","i":29001,"c":1,"tr":0}]}</v>
      </c>
      <c r="L26" t="str">
        <f>_xlfn.IFNA(","&amp;VLOOKUP($A26*1000+L$3,奖励辅助!$B:$L,11,FALSE),"")</f>
        <v/>
      </c>
      <c r="M26" t="str">
        <f>_xlfn.IFNA(","&amp;VLOOKUP($A26*1000+M$3,奖励辅助!$B:$L,11,FALSE),"")</f>
        <v/>
      </c>
      <c r="N26" t="str">
        <f>_xlfn.IFNA(","&amp;VLOOKUP($A26*1000+N$3,奖励辅助!$B:$L,11,FALSE),"")</f>
        <v/>
      </c>
      <c r="O26" t="str">
        <f>_xlfn.IFNA(","&amp;VLOOKUP($A26*1000+O$3,奖励辅助!$B:$L,11,FALSE),"")</f>
        <v/>
      </c>
      <c r="P26" t="str">
        <f>_xlfn.IFNA(","&amp;VLOOKUP($A26*1000+P$3,奖励辅助!$B:$L,11,FALSE),"")</f>
        <v/>
      </c>
      <c r="Q26" t="str">
        <f>_xlfn.IFNA(","&amp;VLOOKUP($A26*1000+Q$3,奖励辅助!$B:$L,11,FALSE),"")</f>
        <v/>
      </c>
      <c r="R26" t="str">
        <f>_xlfn.IFNA(","&amp;VLOOKUP($A26*1000+R$3,奖励辅助!$B:$L,11,FALSE),"")</f>
        <v/>
      </c>
      <c r="S26" t="str">
        <f>_xlfn.IFNA(","&amp;VLOOKUP($A26*1000+S$3,奖励辅助!$B:$L,11,FALSE),"")</f>
        <v/>
      </c>
      <c r="T26" t="str">
        <f>_xlfn.IFNA(","&amp;VLOOKUP($A26*1000+T$3,奖励辅助!$B:$L,11,FALSE),"")</f>
        <v/>
      </c>
      <c r="U26" t="str">
        <f>_xlfn.IFNA(","&amp;VLOOKUP($A26*1000+U$3,奖励辅助!$B:$L,11,FALSE),"")</f>
        <v/>
      </c>
      <c r="V26" t="str">
        <f>_xlfn.IFNA(","&amp;VLOOKUP($A26*1000+V$3,奖励辅助!$B:$L,11,FALSE),"")</f>
        <v/>
      </c>
      <c r="W26" t="str">
        <f>_xlfn.IFNA(","&amp;VLOOKUP($A26*1000+W$3,奖励辅助!$B:$L,11,FALSE),"")</f>
        <v/>
      </c>
      <c r="X26" t="str">
        <f>_xlfn.IFNA(","&amp;VLOOKUP($A26*1000+X$3,奖励辅助!$B:$L,11,FALSE),"")</f>
        <v/>
      </c>
      <c r="Y26" t="str">
        <f>_xlfn.IFNA(","&amp;VLOOKUP($A26*1000+Y$3,奖励辅助!$B:$L,11,FALSE),"")</f>
        <v/>
      </c>
      <c r="Z26" t="str">
        <f>_xlfn.IFNA(","&amp;VLOOKUP($A26*1000+Z$3,奖励辅助!$B:$L,11,FALSE),"")</f>
        <v/>
      </c>
      <c r="AA26" t="str">
        <f>_xlfn.IFNA(","&amp;VLOOKUP($A26*1000+AA$3,奖励辅助!$B:$L,11,FALSE),"")</f>
        <v/>
      </c>
      <c r="AB26" t="str">
        <f>_xlfn.IFNA(","&amp;VLOOKUP($A26*1000+AB$3,奖励辅助!$B:$L,11,FALSE),"")</f>
        <v/>
      </c>
      <c r="AC26" t="str">
        <f>_xlfn.IFNA(","&amp;VLOOKUP($A26*1000+AC$3,奖励辅助!$B:$L,11,FALSE),"")</f>
        <v/>
      </c>
      <c r="AD26" t="str">
        <f>_xlfn.IFNA(","&amp;VLOOKUP($A26*1000+AD$3,奖励辅助!$B:$L,11,FALSE),"")</f>
        <v/>
      </c>
      <c r="AE26" t="str">
        <f>_xlfn.IFNA(","&amp;VLOOKUP($A26*1000+AE$3,奖励辅助!$B:$L,11,FALSE),"")</f>
        <v/>
      </c>
      <c r="AF26" t="str">
        <f>_xlfn.IFNA(","&amp;VLOOKUP($A26*1000+AF$3,奖励辅助!$B:$L,11,FALSE),"")</f>
        <v/>
      </c>
      <c r="AG26" t="str">
        <f>_xlfn.IFNA(","&amp;VLOOKUP($A26*1000+AG$3,奖励辅助!$B:$L,11,FALSE),"")</f>
        <v/>
      </c>
      <c r="AH26" t="str">
        <f>_xlfn.IFNA(","&amp;VLOOKUP($A26*1000+AH$3,奖励辅助!$B:$L,11,FALSE),"")</f>
        <v/>
      </c>
      <c r="AI26" t="str">
        <f>_xlfn.IFNA(","&amp;VLOOKUP($A26*1000+AI$3,奖励辅助!$B:$L,11,FALSE),"")</f>
        <v/>
      </c>
      <c r="AJ26" t="str">
        <f>_xlfn.IFNA(","&amp;VLOOKUP($A26*1000+AJ$3,奖励辅助!$B:$L,11,FALSE),"")</f>
        <v/>
      </c>
    </row>
    <row r="27" spans="1:36" x14ac:dyDescent="0.15">
      <c r="A27">
        <v>700024</v>
      </c>
      <c r="B27" s="3" t="s">
        <v>253</v>
      </c>
      <c r="C27" s="3" t="s">
        <v>253</v>
      </c>
      <c r="D27" s="3" t="str">
        <f t="shared" si="1"/>
        <v>[{"g":20,"i":[{"t":"i","i":25012,"c":1,"tr":0}]},{"g":20,"i":[{"t":"i","i":25011,"c":1,"tr":0}]},{"g":20,"i":[{"t":"i","i":25022,"c":1,"tr":0}]},{"g":20,"i":[{"t":"i","i":1,"c":50,"tr":0}]},{"g":20,"i":[{"t":"i","i":29001,"c":1,"tr":0}]}]</v>
      </c>
      <c r="E27" s="2">
        <v>2</v>
      </c>
      <c r="F27" s="2">
        <v>2</v>
      </c>
      <c r="G27" t="str">
        <f>_xlfn.IFNA(VLOOKUP($A27*1000+G$3,奖励辅助!$B:$L,11,FALSE),"")</f>
        <v>{"g":20,"i":[{"t":"i","i":25012,"c":1,"tr":0}]}</v>
      </c>
      <c r="H27" t="str">
        <f>_xlfn.IFNA(","&amp;VLOOKUP($A27*1000+H$3,奖励辅助!$B:$L,11,FALSE),"")</f>
        <v>,{"g":20,"i":[{"t":"i","i":25011,"c":1,"tr":0}]}</v>
      </c>
      <c r="I27" t="str">
        <f>_xlfn.IFNA(","&amp;VLOOKUP($A27*1000+I$3,奖励辅助!$B:$L,11,FALSE),"")</f>
        <v>,{"g":20,"i":[{"t":"i","i":25022,"c":1,"tr":0}]}</v>
      </c>
      <c r="J27" t="str">
        <f>_xlfn.IFNA(","&amp;VLOOKUP($A27*1000+J$3,奖励辅助!$B:$L,11,FALSE),"")</f>
        <v>,{"g":20,"i":[{"t":"i","i":1,"c":50,"tr":0}]}</v>
      </c>
      <c r="K27" t="str">
        <f>_xlfn.IFNA(","&amp;VLOOKUP($A27*1000+K$3,奖励辅助!$B:$L,11,FALSE),"")</f>
        <v>,{"g":20,"i":[{"t":"i","i":29001,"c":1,"tr":0}]}</v>
      </c>
      <c r="L27" t="str">
        <f>_xlfn.IFNA(","&amp;VLOOKUP($A27*1000+L$3,奖励辅助!$B:$L,11,FALSE),"")</f>
        <v/>
      </c>
      <c r="M27" t="str">
        <f>_xlfn.IFNA(","&amp;VLOOKUP($A27*1000+M$3,奖励辅助!$B:$L,11,FALSE),"")</f>
        <v/>
      </c>
      <c r="N27" t="str">
        <f>_xlfn.IFNA(","&amp;VLOOKUP($A27*1000+N$3,奖励辅助!$B:$L,11,FALSE),"")</f>
        <v/>
      </c>
      <c r="O27" t="str">
        <f>_xlfn.IFNA(","&amp;VLOOKUP($A27*1000+O$3,奖励辅助!$B:$L,11,FALSE),"")</f>
        <v/>
      </c>
      <c r="P27" t="str">
        <f>_xlfn.IFNA(","&amp;VLOOKUP($A27*1000+P$3,奖励辅助!$B:$L,11,FALSE),"")</f>
        <v/>
      </c>
      <c r="Q27" t="str">
        <f>_xlfn.IFNA(","&amp;VLOOKUP($A27*1000+Q$3,奖励辅助!$B:$L,11,FALSE),"")</f>
        <v/>
      </c>
      <c r="R27" t="str">
        <f>_xlfn.IFNA(","&amp;VLOOKUP($A27*1000+R$3,奖励辅助!$B:$L,11,FALSE),"")</f>
        <v/>
      </c>
      <c r="S27" t="str">
        <f>_xlfn.IFNA(","&amp;VLOOKUP($A27*1000+S$3,奖励辅助!$B:$L,11,FALSE),"")</f>
        <v/>
      </c>
      <c r="T27" t="str">
        <f>_xlfn.IFNA(","&amp;VLOOKUP($A27*1000+T$3,奖励辅助!$B:$L,11,FALSE),"")</f>
        <v/>
      </c>
      <c r="U27" t="str">
        <f>_xlfn.IFNA(","&amp;VLOOKUP($A27*1000+U$3,奖励辅助!$B:$L,11,FALSE),"")</f>
        <v/>
      </c>
      <c r="V27" t="str">
        <f>_xlfn.IFNA(","&amp;VLOOKUP($A27*1000+V$3,奖励辅助!$B:$L,11,FALSE),"")</f>
        <v/>
      </c>
      <c r="W27" t="str">
        <f>_xlfn.IFNA(","&amp;VLOOKUP($A27*1000+W$3,奖励辅助!$B:$L,11,FALSE),"")</f>
        <v/>
      </c>
      <c r="X27" t="str">
        <f>_xlfn.IFNA(","&amp;VLOOKUP($A27*1000+X$3,奖励辅助!$B:$L,11,FALSE),"")</f>
        <v/>
      </c>
      <c r="Y27" t="str">
        <f>_xlfn.IFNA(","&amp;VLOOKUP($A27*1000+Y$3,奖励辅助!$B:$L,11,FALSE),"")</f>
        <v/>
      </c>
      <c r="Z27" t="str">
        <f>_xlfn.IFNA(","&amp;VLOOKUP($A27*1000+Z$3,奖励辅助!$B:$L,11,FALSE),"")</f>
        <v/>
      </c>
      <c r="AA27" t="str">
        <f>_xlfn.IFNA(","&amp;VLOOKUP($A27*1000+AA$3,奖励辅助!$B:$L,11,FALSE),"")</f>
        <v/>
      </c>
      <c r="AB27" t="str">
        <f>_xlfn.IFNA(","&amp;VLOOKUP($A27*1000+AB$3,奖励辅助!$B:$L,11,FALSE),"")</f>
        <v/>
      </c>
      <c r="AC27" t="str">
        <f>_xlfn.IFNA(","&amp;VLOOKUP($A27*1000+AC$3,奖励辅助!$B:$L,11,FALSE),"")</f>
        <v/>
      </c>
      <c r="AD27" t="str">
        <f>_xlfn.IFNA(","&amp;VLOOKUP($A27*1000+AD$3,奖励辅助!$B:$L,11,FALSE),"")</f>
        <v/>
      </c>
      <c r="AE27" t="str">
        <f>_xlfn.IFNA(","&amp;VLOOKUP($A27*1000+AE$3,奖励辅助!$B:$L,11,FALSE),"")</f>
        <v/>
      </c>
      <c r="AF27" t="str">
        <f>_xlfn.IFNA(","&amp;VLOOKUP($A27*1000+AF$3,奖励辅助!$B:$L,11,FALSE),"")</f>
        <v/>
      </c>
      <c r="AG27" t="str">
        <f>_xlfn.IFNA(","&amp;VLOOKUP($A27*1000+AG$3,奖励辅助!$B:$L,11,FALSE),"")</f>
        <v/>
      </c>
      <c r="AH27" t="str">
        <f>_xlfn.IFNA(","&amp;VLOOKUP($A27*1000+AH$3,奖励辅助!$B:$L,11,FALSE),"")</f>
        <v/>
      </c>
      <c r="AI27" t="str">
        <f>_xlfn.IFNA(","&amp;VLOOKUP($A27*1000+AI$3,奖励辅助!$B:$L,11,FALSE),"")</f>
        <v/>
      </c>
      <c r="AJ27" t="str">
        <f>_xlfn.IFNA(","&amp;VLOOKUP($A27*1000+AJ$3,奖励辅助!$B:$L,11,FALSE),"")</f>
        <v/>
      </c>
    </row>
    <row r="28" spans="1:36" x14ac:dyDescent="0.15">
      <c r="A28">
        <v>700025</v>
      </c>
      <c r="B28" s="3" t="s">
        <v>254</v>
      </c>
      <c r="C28" s="3" t="s">
        <v>254</v>
      </c>
      <c r="D28" s="3" t="str">
        <f t="shared" si="1"/>
        <v>[{"g":20,"i":[{"t":"i","i":25031,"c":1,"tr":0}]},{"g":20,"i":[{"t":"i","i":25031,"c":1,"tr":0}]},{"g":20,"i":[{"t":"i","i":25031,"c":1,"tr":0}]},{"g":20,"i":[{"t":"i","i":25031,"c":1,"tr":0}]},{"g":20,"i":[{"t":"i","i":25031,"c":1,"tr":0}]}]</v>
      </c>
      <c r="E28" s="2">
        <v>2</v>
      </c>
      <c r="F28" s="2">
        <v>2</v>
      </c>
      <c r="G28" t="str">
        <f>_xlfn.IFNA(VLOOKUP($A28*1000+G$3,奖励辅助!$B:$L,11,FALSE),"")</f>
        <v>{"g":20,"i":[{"t":"i","i":25031,"c":1,"tr":0}]}</v>
      </c>
      <c r="H28" t="str">
        <f>_xlfn.IFNA(","&amp;VLOOKUP($A28*1000+H$3,奖励辅助!$B:$L,11,FALSE),"")</f>
        <v>,{"g":20,"i":[{"t":"i","i":25031,"c":1,"tr":0}]}</v>
      </c>
      <c r="I28" t="str">
        <f>_xlfn.IFNA(","&amp;VLOOKUP($A28*1000+I$3,奖励辅助!$B:$L,11,FALSE),"")</f>
        <v>,{"g":20,"i":[{"t":"i","i":25031,"c":1,"tr":0}]}</v>
      </c>
      <c r="J28" t="str">
        <f>_xlfn.IFNA(","&amp;VLOOKUP($A28*1000+J$3,奖励辅助!$B:$L,11,FALSE),"")</f>
        <v>,{"g":20,"i":[{"t":"i","i":25031,"c":1,"tr":0}]}</v>
      </c>
      <c r="K28" t="str">
        <f>_xlfn.IFNA(","&amp;VLOOKUP($A28*1000+K$3,奖励辅助!$B:$L,11,FALSE),"")</f>
        <v>,{"g":20,"i":[{"t":"i","i":25031,"c":1,"tr":0}]}</v>
      </c>
      <c r="L28" t="str">
        <f>_xlfn.IFNA(","&amp;VLOOKUP($A28*1000+L$3,奖励辅助!$B:$L,11,FALSE),"")</f>
        <v/>
      </c>
      <c r="M28" t="str">
        <f>_xlfn.IFNA(","&amp;VLOOKUP($A28*1000+M$3,奖励辅助!$B:$L,11,FALSE),"")</f>
        <v/>
      </c>
      <c r="N28" t="str">
        <f>_xlfn.IFNA(","&amp;VLOOKUP($A28*1000+N$3,奖励辅助!$B:$L,11,FALSE),"")</f>
        <v/>
      </c>
      <c r="O28" t="str">
        <f>_xlfn.IFNA(","&amp;VLOOKUP($A28*1000+O$3,奖励辅助!$B:$L,11,FALSE),"")</f>
        <v/>
      </c>
      <c r="P28" t="str">
        <f>_xlfn.IFNA(","&amp;VLOOKUP($A28*1000+P$3,奖励辅助!$B:$L,11,FALSE),"")</f>
        <v/>
      </c>
      <c r="Q28" t="str">
        <f>_xlfn.IFNA(","&amp;VLOOKUP($A28*1000+Q$3,奖励辅助!$B:$L,11,FALSE),"")</f>
        <v/>
      </c>
      <c r="R28" t="str">
        <f>_xlfn.IFNA(","&amp;VLOOKUP($A28*1000+R$3,奖励辅助!$B:$L,11,FALSE),"")</f>
        <v/>
      </c>
      <c r="S28" t="str">
        <f>_xlfn.IFNA(","&amp;VLOOKUP($A28*1000+S$3,奖励辅助!$B:$L,11,FALSE),"")</f>
        <v/>
      </c>
      <c r="T28" t="str">
        <f>_xlfn.IFNA(","&amp;VLOOKUP($A28*1000+T$3,奖励辅助!$B:$L,11,FALSE),"")</f>
        <v/>
      </c>
      <c r="U28" t="str">
        <f>_xlfn.IFNA(","&amp;VLOOKUP($A28*1000+U$3,奖励辅助!$B:$L,11,FALSE),"")</f>
        <v/>
      </c>
      <c r="V28" t="str">
        <f>_xlfn.IFNA(","&amp;VLOOKUP($A28*1000+V$3,奖励辅助!$B:$L,11,FALSE),"")</f>
        <v/>
      </c>
      <c r="W28" t="str">
        <f>_xlfn.IFNA(","&amp;VLOOKUP($A28*1000+W$3,奖励辅助!$B:$L,11,FALSE),"")</f>
        <v/>
      </c>
      <c r="X28" t="str">
        <f>_xlfn.IFNA(","&amp;VLOOKUP($A28*1000+X$3,奖励辅助!$B:$L,11,FALSE),"")</f>
        <v/>
      </c>
      <c r="Y28" t="str">
        <f>_xlfn.IFNA(","&amp;VLOOKUP($A28*1000+Y$3,奖励辅助!$B:$L,11,FALSE),"")</f>
        <v/>
      </c>
      <c r="Z28" t="str">
        <f>_xlfn.IFNA(","&amp;VLOOKUP($A28*1000+Z$3,奖励辅助!$B:$L,11,FALSE),"")</f>
        <v/>
      </c>
      <c r="AA28" t="str">
        <f>_xlfn.IFNA(","&amp;VLOOKUP($A28*1000+AA$3,奖励辅助!$B:$L,11,FALSE),"")</f>
        <v/>
      </c>
      <c r="AB28" t="str">
        <f>_xlfn.IFNA(","&amp;VLOOKUP($A28*1000+AB$3,奖励辅助!$B:$L,11,FALSE),"")</f>
        <v/>
      </c>
      <c r="AC28" t="str">
        <f>_xlfn.IFNA(","&amp;VLOOKUP($A28*1000+AC$3,奖励辅助!$B:$L,11,FALSE),"")</f>
        <v/>
      </c>
      <c r="AD28" t="str">
        <f>_xlfn.IFNA(","&amp;VLOOKUP($A28*1000+AD$3,奖励辅助!$B:$L,11,FALSE),"")</f>
        <v/>
      </c>
      <c r="AE28" t="str">
        <f>_xlfn.IFNA(","&amp;VLOOKUP($A28*1000+AE$3,奖励辅助!$B:$L,11,FALSE),"")</f>
        <v/>
      </c>
      <c r="AF28" t="str">
        <f>_xlfn.IFNA(","&amp;VLOOKUP($A28*1000+AF$3,奖励辅助!$B:$L,11,FALSE),"")</f>
        <v/>
      </c>
      <c r="AG28" t="str">
        <f>_xlfn.IFNA(","&amp;VLOOKUP($A28*1000+AG$3,奖励辅助!$B:$L,11,FALSE),"")</f>
        <v/>
      </c>
      <c r="AH28" t="str">
        <f>_xlfn.IFNA(","&amp;VLOOKUP($A28*1000+AH$3,奖励辅助!$B:$L,11,FALSE),"")</f>
        <v/>
      </c>
      <c r="AI28" t="str">
        <f>_xlfn.IFNA(","&amp;VLOOKUP($A28*1000+AI$3,奖励辅助!$B:$L,11,FALSE),"")</f>
        <v/>
      </c>
      <c r="AJ28" t="str">
        <f>_xlfn.IFNA(","&amp;VLOOKUP($A28*1000+AJ$3,奖励辅助!$B:$L,11,FALSE),"")</f>
        <v/>
      </c>
    </row>
    <row r="29" spans="1:36" x14ac:dyDescent="0.15">
      <c r="A29">
        <v>700026</v>
      </c>
      <c r="B29" s="3" t="s">
        <v>255</v>
      </c>
      <c r="C29" s="3" t="s">
        <v>255</v>
      </c>
      <c r="D29" s="3" t="str">
        <f t="shared" si="1"/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29" s="2">
        <v>2</v>
      </c>
      <c r="F29" s="2">
        <v>2</v>
      </c>
      <c r="G29" t="str">
        <f>_xlfn.IFNA(VLOOKUP($A29*1000+G$3,奖励辅助!$B:$L,11,FALSE),"")</f>
        <v>{"g":20,"i":[{"t":"i","i":25022,"c":1,"tr":0}]}</v>
      </c>
      <c r="H29" t="str">
        <f>_xlfn.IFNA(","&amp;VLOOKUP($A29*1000+H$3,奖励辅助!$B:$L,11,FALSE),"")</f>
        <v>,{"g":20,"i":[{"t":"i","i":25021,"c":1,"tr":0}]}</v>
      </c>
      <c r="I29" t="str">
        <f>_xlfn.IFNA(","&amp;VLOOKUP($A29*1000+I$3,奖励辅助!$B:$L,11,FALSE),"")</f>
        <v>,{"g":20,"i":[{"t":"i","i":25031,"c":1,"tr":0}]}</v>
      </c>
      <c r="J29" t="str">
        <f>_xlfn.IFNA(","&amp;VLOOKUP($A29*1000+J$3,奖励辅助!$B:$L,11,FALSE),"")</f>
        <v>,{"g":20,"i":[{"t":"i","i":1,"c":50,"tr":0}]}</v>
      </c>
      <c r="K29" t="str">
        <f>_xlfn.IFNA(","&amp;VLOOKUP($A29*1000+K$3,奖励辅助!$B:$L,11,FALSE),"")</f>
        <v>,{"g":20,"i":[{"t":"i","i":29001,"c":1,"tr":0}]}</v>
      </c>
      <c r="L29" t="str">
        <f>_xlfn.IFNA(","&amp;VLOOKUP($A29*1000+L$3,奖励辅助!$B:$L,11,FALSE),"")</f>
        <v/>
      </c>
      <c r="M29" t="str">
        <f>_xlfn.IFNA(","&amp;VLOOKUP($A29*1000+M$3,奖励辅助!$B:$L,11,FALSE),"")</f>
        <v/>
      </c>
      <c r="N29" t="str">
        <f>_xlfn.IFNA(","&amp;VLOOKUP($A29*1000+N$3,奖励辅助!$B:$L,11,FALSE),"")</f>
        <v/>
      </c>
      <c r="O29" t="str">
        <f>_xlfn.IFNA(","&amp;VLOOKUP($A29*1000+O$3,奖励辅助!$B:$L,11,FALSE),"")</f>
        <v/>
      </c>
      <c r="P29" t="str">
        <f>_xlfn.IFNA(","&amp;VLOOKUP($A29*1000+P$3,奖励辅助!$B:$L,11,FALSE),"")</f>
        <v/>
      </c>
      <c r="Q29" t="str">
        <f>_xlfn.IFNA(","&amp;VLOOKUP($A29*1000+Q$3,奖励辅助!$B:$L,11,FALSE),"")</f>
        <v/>
      </c>
      <c r="R29" t="str">
        <f>_xlfn.IFNA(","&amp;VLOOKUP($A29*1000+R$3,奖励辅助!$B:$L,11,FALSE),"")</f>
        <v/>
      </c>
      <c r="S29" t="str">
        <f>_xlfn.IFNA(","&amp;VLOOKUP($A29*1000+S$3,奖励辅助!$B:$L,11,FALSE),"")</f>
        <v/>
      </c>
      <c r="T29" t="str">
        <f>_xlfn.IFNA(","&amp;VLOOKUP($A29*1000+T$3,奖励辅助!$B:$L,11,FALSE),"")</f>
        <v/>
      </c>
      <c r="U29" t="str">
        <f>_xlfn.IFNA(","&amp;VLOOKUP($A29*1000+U$3,奖励辅助!$B:$L,11,FALSE),"")</f>
        <v/>
      </c>
      <c r="V29" t="str">
        <f>_xlfn.IFNA(","&amp;VLOOKUP($A29*1000+V$3,奖励辅助!$B:$L,11,FALSE),"")</f>
        <v/>
      </c>
      <c r="W29" t="str">
        <f>_xlfn.IFNA(","&amp;VLOOKUP($A29*1000+W$3,奖励辅助!$B:$L,11,FALSE),"")</f>
        <v/>
      </c>
      <c r="X29" t="str">
        <f>_xlfn.IFNA(","&amp;VLOOKUP($A29*1000+X$3,奖励辅助!$B:$L,11,FALSE),"")</f>
        <v/>
      </c>
      <c r="Y29" t="str">
        <f>_xlfn.IFNA(","&amp;VLOOKUP($A29*1000+Y$3,奖励辅助!$B:$L,11,FALSE),"")</f>
        <v/>
      </c>
      <c r="Z29" t="str">
        <f>_xlfn.IFNA(","&amp;VLOOKUP($A29*1000+Z$3,奖励辅助!$B:$L,11,FALSE),"")</f>
        <v/>
      </c>
      <c r="AA29" t="str">
        <f>_xlfn.IFNA(","&amp;VLOOKUP($A29*1000+AA$3,奖励辅助!$B:$L,11,FALSE),"")</f>
        <v/>
      </c>
      <c r="AB29" t="str">
        <f>_xlfn.IFNA(","&amp;VLOOKUP($A29*1000+AB$3,奖励辅助!$B:$L,11,FALSE),"")</f>
        <v/>
      </c>
      <c r="AC29" t="str">
        <f>_xlfn.IFNA(","&amp;VLOOKUP($A29*1000+AC$3,奖励辅助!$B:$L,11,FALSE),"")</f>
        <v/>
      </c>
      <c r="AD29" t="str">
        <f>_xlfn.IFNA(","&amp;VLOOKUP($A29*1000+AD$3,奖励辅助!$B:$L,11,FALSE),"")</f>
        <v/>
      </c>
      <c r="AE29" t="str">
        <f>_xlfn.IFNA(","&amp;VLOOKUP($A29*1000+AE$3,奖励辅助!$B:$L,11,FALSE),"")</f>
        <v/>
      </c>
      <c r="AF29" t="str">
        <f>_xlfn.IFNA(","&amp;VLOOKUP($A29*1000+AF$3,奖励辅助!$B:$L,11,FALSE),"")</f>
        <v/>
      </c>
      <c r="AG29" t="str">
        <f>_xlfn.IFNA(","&amp;VLOOKUP($A29*1000+AG$3,奖励辅助!$B:$L,11,FALSE),"")</f>
        <v/>
      </c>
      <c r="AH29" t="str">
        <f>_xlfn.IFNA(","&amp;VLOOKUP($A29*1000+AH$3,奖励辅助!$B:$L,11,FALSE),"")</f>
        <v/>
      </c>
      <c r="AI29" t="str">
        <f>_xlfn.IFNA(","&amp;VLOOKUP($A29*1000+AI$3,奖励辅助!$B:$L,11,FALSE),"")</f>
        <v/>
      </c>
      <c r="AJ29" t="str">
        <f>_xlfn.IFNA(","&amp;VLOOKUP($A29*1000+AJ$3,奖励辅助!$B:$L,11,FALSE),"")</f>
        <v/>
      </c>
    </row>
    <row r="30" spans="1:36" x14ac:dyDescent="0.15">
      <c r="A30">
        <v>700027</v>
      </c>
      <c r="B30" s="3" t="s">
        <v>256</v>
      </c>
      <c r="C30" s="3" t="s">
        <v>256</v>
      </c>
      <c r="D30" s="3" t="str">
        <f t="shared" si="1"/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0" s="2">
        <v>2</v>
      </c>
      <c r="F30" s="2">
        <v>2</v>
      </c>
      <c r="G30" t="str">
        <f>_xlfn.IFNA(VLOOKUP($A30*1000+G$3,奖励辅助!$B:$L,11,FALSE),"")</f>
        <v>{"g":20,"i":[{"t":"i","i":25022,"c":1,"tr":0}]}</v>
      </c>
      <c r="H30" t="str">
        <f>_xlfn.IFNA(","&amp;VLOOKUP($A30*1000+H$3,奖励辅助!$B:$L,11,FALSE),"")</f>
        <v>,{"g":20,"i":[{"t":"i","i":25021,"c":1,"tr":0}]}</v>
      </c>
      <c r="I30" t="str">
        <f>_xlfn.IFNA(","&amp;VLOOKUP($A30*1000+I$3,奖励辅助!$B:$L,11,FALSE),"")</f>
        <v>,{"g":20,"i":[{"t":"i","i":25031,"c":1,"tr":0}]}</v>
      </c>
      <c r="J30" t="str">
        <f>_xlfn.IFNA(","&amp;VLOOKUP($A30*1000+J$3,奖励辅助!$B:$L,11,FALSE),"")</f>
        <v>,{"g":20,"i":[{"t":"i","i":1,"c":50,"tr":0}]}</v>
      </c>
      <c r="K30" t="str">
        <f>_xlfn.IFNA(","&amp;VLOOKUP($A30*1000+K$3,奖励辅助!$B:$L,11,FALSE),"")</f>
        <v>,{"g":20,"i":[{"t":"i","i":29001,"c":1,"tr":0}]}</v>
      </c>
      <c r="L30" t="str">
        <f>_xlfn.IFNA(","&amp;VLOOKUP($A30*1000+L$3,奖励辅助!$B:$L,11,FALSE),"")</f>
        <v/>
      </c>
      <c r="M30" t="str">
        <f>_xlfn.IFNA(","&amp;VLOOKUP($A30*1000+M$3,奖励辅助!$B:$L,11,FALSE),"")</f>
        <v/>
      </c>
      <c r="N30" t="str">
        <f>_xlfn.IFNA(","&amp;VLOOKUP($A30*1000+N$3,奖励辅助!$B:$L,11,FALSE),"")</f>
        <v/>
      </c>
      <c r="O30" t="str">
        <f>_xlfn.IFNA(","&amp;VLOOKUP($A30*1000+O$3,奖励辅助!$B:$L,11,FALSE),"")</f>
        <v/>
      </c>
      <c r="P30" t="str">
        <f>_xlfn.IFNA(","&amp;VLOOKUP($A30*1000+P$3,奖励辅助!$B:$L,11,FALSE),"")</f>
        <v/>
      </c>
      <c r="Q30" t="str">
        <f>_xlfn.IFNA(","&amp;VLOOKUP($A30*1000+Q$3,奖励辅助!$B:$L,11,FALSE),"")</f>
        <v/>
      </c>
      <c r="R30" t="str">
        <f>_xlfn.IFNA(","&amp;VLOOKUP($A30*1000+R$3,奖励辅助!$B:$L,11,FALSE),"")</f>
        <v/>
      </c>
      <c r="S30" t="str">
        <f>_xlfn.IFNA(","&amp;VLOOKUP($A30*1000+S$3,奖励辅助!$B:$L,11,FALSE),"")</f>
        <v/>
      </c>
      <c r="T30" t="str">
        <f>_xlfn.IFNA(","&amp;VLOOKUP($A30*1000+T$3,奖励辅助!$B:$L,11,FALSE),"")</f>
        <v/>
      </c>
      <c r="U30" t="str">
        <f>_xlfn.IFNA(","&amp;VLOOKUP($A30*1000+U$3,奖励辅助!$B:$L,11,FALSE),"")</f>
        <v/>
      </c>
      <c r="V30" t="str">
        <f>_xlfn.IFNA(","&amp;VLOOKUP($A30*1000+V$3,奖励辅助!$B:$L,11,FALSE),"")</f>
        <v/>
      </c>
      <c r="W30" t="str">
        <f>_xlfn.IFNA(","&amp;VLOOKUP($A30*1000+W$3,奖励辅助!$B:$L,11,FALSE),"")</f>
        <v/>
      </c>
      <c r="X30" t="str">
        <f>_xlfn.IFNA(","&amp;VLOOKUP($A30*1000+X$3,奖励辅助!$B:$L,11,FALSE),"")</f>
        <v/>
      </c>
      <c r="Y30" t="str">
        <f>_xlfn.IFNA(","&amp;VLOOKUP($A30*1000+Y$3,奖励辅助!$B:$L,11,FALSE),"")</f>
        <v/>
      </c>
      <c r="Z30" t="str">
        <f>_xlfn.IFNA(","&amp;VLOOKUP($A30*1000+Z$3,奖励辅助!$B:$L,11,FALSE),"")</f>
        <v/>
      </c>
      <c r="AA30" t="str">
        <f>_xlfn.IFNA(","&amp;VLOOKUP($A30*1000+AA$3,奖励辅助!$B:$L,11,FALSE),"")</f>
        <v/>
      </c>
      <c r="AB30" t="str">
        <f>_xlfn.IFNA(","&amp;VLOOKUP($A30*1000+AB$3,奖励辅助!$B:$L,11,FALSE),"")</f>
        <v/>
      </c>
      <c r="AC30" t="str">
        <f>_xlfn.IFNA(","&amp;VLOOKUP($A30*1000+AC$3,奖励辅助!$B:$L,11,FALSE),"")</f>
        <v/>
      </c>
      <c r="AD30" t="str">
        <f>_xlfn.IFNA(","&amp;VLOOKUP($A30*1000+AD$3,奖励辅助!$B:$L,11,FALSE),"")</f>
        <v/>
      </c>
      <c r="AE30" t="str">
        <f>_xlfn.IFNA(","&amp;VLOOKUP($A30*1000+AE$3,奖励辅助!$B:$L,11,FALSE),"")</f>
        <v/>
      </c>
      <c r="AF30" t="str">
        <f>_xlfn.IFNA(","&amp;VLOOKUP($A30*1000+AF$3,奖励辅助!$B:$L,11,FALSE),"")</f>
        <v/>
      </c>
      <c r="AG30" t="str">
        <f>_xlfn.IFNA(","&amp;VLOOKUP($A30*1000+AG$3,奖励辅助!$B:$L,11,FALSE),"")</f>
        <v/>
      </c>
      <c r="AH30" t="str">
        <f>_xlfn.IFNA(","&amp;VLOOKUP($A30*1000+AH$3,奖励辅助!$B:$L,11,FALSE),"")</f>
        <v/>
      </c>
      <c r="AI30" t="str">
        <f>_xlfn.IFNA(","&amp;VLOOKUP($A30*1000+AI$3,奖励辅助!$B:$L,11,FALSE),"")</f>
        <v/>
      </c>
      <c r="AJ30" t="str">
        <f>_xlfn.IFNA(","&amp;VLOOKUP($A30*1000+AJ$3,奖励辅助!$B:$L,11,FALSE),"")</f>
        <v/>
      </c>
    </row>
    <row r="31" spans="1:36" x14ac:dyDescent="0.15">
      <c r="A31">
        <v>700028</v>
      </c>
      <c r="B31" s="3" t="s">
        <v>257</v>
      </c>
      <c r="C31" s="3" t="s">
        <v>257</v>
      </c>
      <c r="D31" s="3" t="str">
        <f t="shared" si="1"/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1" s="2">
        <v>2</v>
      </c>
      <c r="F31" s="2">
        <v>2</v>
      </c>
      <c r="G31" t="str">
        <f>_xlfn.IFNA(VLOOKUP($A31*1000+G$3,奖励辅助!$B:$L,11,FALSE),"")</f>
        <v>{"g":20,"i":[{"t":"i","i":25022,"c":1,"tr":0}]}</v>
      </c>
      <c r="H31" t="str">
        <f>_xlfn.IFNA(","&amp;VLOOKUP($A31*1000+H$3,奖励辅助!$B:$L,11,FALSE),"")</f>
        <v>,{"g":20,"i":[{"t":"i","i":25021,"c":1,"tr":0}]}</v>
      </c>
      <c r="I31" t="str">
        <f>_xlfn.IFNA(","&amp;VLOOKUP($A31*1000+I$3,奖励辅助!$B:$L,11,FALSE),"")</f>
        <v>,{"g":20,"i":[{"t":"i","i":25031,"c":1,"tr":0}]}</v>
      </c>
      <c r="J31" t="str">
        <f>_xlfn.IFNA(","&amp;VLOOKUP($A31*1000+J$3,奖励辅助!$B:$L,11,FALSE),"")</f>
        <v>,{"g":20,"i":[{"t":"i","i":1,"c":50,"tr":0}]}</v>
      </c>
      <c r="K31" t="str">
        <f>_xlfn.IFNA(","&amp;VLOOKUP($A31*1000+K$3,奖励辅助!$B:$L,11,FALSE),"")</f>
        <v>,{"g":20,"i":[{"t":"i","i":29001,"c":1,"tr":0}]}</v>
      </c>
      <c r="L31" t="str">
        <f>_xlfn.IFNA(","&amp;VLOOKUP($A31*1000+L$3,奖励辅助!$B:$L,11,FALSE),"")</f>
        <v/>
      </c>
      <c r="M31" t="str">
        <f>_xlfn.IFNA(","&amp;VLOOKUP($A31*1000+M$3,奖励辅助!$B:$L,11,FALSE),"")</f>
        <v/>
      </c>
      <c r="N31" t="str">
        <f>_xlfn.IFNA(","&amp;VLOOKUP($A31*1000+N$3,奖励辅助!$B:$L,11,FALSE),"")</f>
        <v/>
      </c>
      <c r="O31" t="str">
        <f>_xlfn.IFNA(","&amp;VLOOKUP($A31*1000+O$3,奖励辅助!$B:$L,11,FALSE),"")</f>
        <v/>
      </c>
      <c r="P31" t="str">
        <f>_xlfn.IFNA(","&amp;VLOOKUP($A31*1000+P$3,奖励辅助!$B:$L,11,FALSE),"")</f>
        <v/>
      </c>
      <c r="Q31" t="str">
        <f>_xlfn.IFNA(","&amp;VLOOKUP($A31*1000+Q$3,奖励辅助!$B:$L,11,FALSE),"")</f>
        <v/>
      </c>
      <c r="R31" t="str">
        <f>_xlfn.IFNA(","&amp;VLOOKUP($A31*1000+R$3,奖励辅助!$B:$L,11,FALSE),"")</f>
        <v/>
      </c>
      <c r="S31" t="str">
        <f>_xlfn.IFNA(","&amp;VLOOKUP($A31*1000+S$3,奖励辅助!$B:$L,11,FALSE),"")</f>
        <v/>
      </c>
      <c r="T31" t="str">
        <f>_xlfn.IFNA(","&amp;VLOOKUP($A31*1000+T$3,奖励辅助!$B:$L,11,FALSE),"")</f>
        <v/>
      </c>
      <c r="U31" t="str">
        <f>_xlfn.IFNA(","&amp;VLOOKUP($A31*1000+U$3,奖励辅助!$B:$L,11,FALSE),"")</f>
        <v/>
      </c>
      <c r="V31" t="str">
        <f>_xlfn.IFNA(","&amp;VLOOKUP($A31*1000+V$3,奖励辅助!$B:$L,11,FALSE),"")</f>
        <v/>
      </c>
      <c r="W31" t="str">
        <f>_xlfn.IFNA(","&amp;VLOOKUP($A31*1000+W$3,奖励辅助!$B:$L,11,FALSE),"")</f>
        <v/>
      </c>
      <c r="X31" t="str">
        <f>_xlfn.IFNA(","&amp;VLOOKUP($A31*1000+X$3,奖励辅助!$B:$L,11,FALSE),"")</f>
        <v/>
      </c>
      <c r="Y31" t="str">
        <f>_xlfn.IFNA(","&amp;VLOOKUP($A31*1000+Y$3,奖励辅助!$B:$L,11,FALSE),"")</f>
        <v/>
      </c>
      <c r="Z31" t="str">
        <f>_xlfn.IFNA(","&amp;VLOOKUP($A31*1000+Z$3,奖励辅助!$B:$L,11,FALSE),"")</f>
        <v/>
      </c>
      <c r="AA31" t="str">
        <f>_xlfn.IFNA(","&amp;VLOOKUP($A31*1000+AA$3,奖励辅助!$B:$L,11,FALSE),"")</f>
        <v/>
      </c>
      <c r="AB31" t="str">
        <f>_xlfn.IFNA(","&amp;VLOOKUP($A31*1000+AB$3,奖励辅助!$B:$L,11,FALSE),"")</f>
        <v/>
      </c>
      <c r="AC31" t="str">
        <f>_xlfn.IFNA(","&amp;VLOOKUP($A31*1000+AC$3,奖励辅助!$B:$L,11,FALSE),"")</f>
        <v/>
      </c>
      <c r="AD31" t="str">
        <f>_xlfn.IFNA(","&amp;VLOOKUP($A31*1000+AD$3,奖励辅助!$B:$L,11,FALSE),"")</f>
        <v/>
      </c>
      <c r="AE31" t="str">
        <f>_xlfn.IFNA(","&amp;VLOOKUP($A31*1000+AE$3,奖励辅助!$B:$L,11,FALSE),"")</f>
        <v/>
      </c>
      <c r="AF31" t="str">
        <f>_xlfn.IFNA(","&amp;VLOOKUP($A31*1000+AF$3,奖励辅助!$B:$L,11,FALSE),"")</f>
        <v/>
      </c>
      <c r="AG31" t="str">
        <f>_xlfn.IFNA(","&amp;VLOOKUP($A31*1000+AG$3,奖励辅助!$B:$L,11,FALSE),"")</f>
        <v/>
      </c>
      <c r="AH31" t="str">
        <f>_xlfn.IFNA(","&amp;VLOOKUP($A31*1000+AH$3,奖励辅助!$B:$L,11,FALSE),"")</f>
        <v/>
      </c>
      <c r="AI31" t="str">
        <f>_xlfn.IFNA(","&amp;VLOOKUP($A31*1000+AI$3,奖励辅助!$B:$L,11,FALSE),"")</f>
        <v/>
      </c>
      <c r="AJ31" t="str">
        <f>_xlfn.IFNA(","&amp;VLOOKUP($A31*1000+AJ$3,奖励辅助!$B:$L,11,FALSE),"")</f>
        <v/>
      </c>
    </row>
    <row r="32" spans="1:36" x14ac:dyDescent="0.15">
      <c r="A32">
        <v>700029</v>
      </c>
      <c r="B32" s="3" t="s">
        <v>258</v>
      </c>
      <c r="C32" s="3" t="s">
        <v>258</v>
      </c>
      <c r="D32" s="3" t="str">
        <f t="shared" si="1"/>
        <v>[{"g":20,"i":[{"t":"i","i":25022,"c":1,"tr":0}]},{"g":20,"i":[{"t":"i","i":25021,"c":1,"tr":0}]},{"g":20,"i":[{"t":"i","i":25031,"c":1,"tr":0}]},{"g":20,"i":[{"t":"i","i":1,"c":50,"tr":0}]},{"g":20,"i":[{"t":"i","i":29001,"c":1,"tr":0}]}]</v>
      </c>
      <c r="E32" s="2">
        <v>2</v>
      </c>
      <c r="F32" s="2">
        <v>2</v>
      </c>
      <c r="G32" t="str">
        <f>_xlfn.IFNA(VLOOKUP($A32*1000+G$3,奖励辅助!$B:$L,11,FALSE),"")</f>
        <v>{"g":20,"i":[{"t":"i","i":25022,"c":1,"tr":0}]}</v>
      </c>
      <c r="H32" t="str">
        <f>_xlfn.IFNA(","&amp;VLOOKUP($A32*1000+H$3,奖励辅助!$B:$L,11,FALSE),"")</f>
        <v>,{"g":20,"i":[{"t":"i","i":25021,"c":1,"tr":0}]}</v>
      </c>
      <c r="I32" t="str">
        <f>_xlfn.IFNA(","&amp;VLOOKUP($A32*1000+I$3,奖励辅助!$B:$L,11,FALSE),"")</f>
        <v>,{"g":20,"i":[{"t":"i","i":25031,"c":1,"tr":0}]}</v>
      </c>
      <c r="J32" t="str">
        <f>_xlfn.IFNA(","&amp;VLOOKUP($A32*1000+J$3,奖励辅助!$B:$L,11,FALSE),"")</f>
        <v>,{"g":20,"i":[{"t":"i","i":1,"c":50,"tr":0}]}</v>
      </c>
      <c r="K32" t="str">
        <f>_xlfn.IFNA(","&amp;VLOOKUP($A32*1000+K$3,奖励辅助!$B:$L,11,FALSE),"")</f>
        <v>,{"g":20,"i":[{"t":"i","i":29001,"c":1,"tr":0}]}</v>
      </c>
      <c r="L32" t="str">
        <f>_xlfn.IFNA(","&amp;VLOOKUP($A32*1000+L$3,奖励辅助!$B:$L,11,FALSE),"")</f>
        <v/>
      </c>
      <c r="M32" t="str">
        <f>_xlfn.IFNA(","&amp;VLOOKUP($A32*1000+M$3,奖励辅助!$B:$L,11,FALSE),"")</f>
        <v/>
      </c>
      <c r="N32" t="str">
        <f>_xlfn.IFNA(","&amp;VLOOKUP($A32*1000+N$3,奖励辅助!$B:$L,11,FALSE),"")</f>
        <v/>
      </c>
      <c r="O32" t="str">
        <f>_xlfn.IFNA(","&amp;VLOOKUP($A32*1000+O$3,奖励辅助!$B:$L,11,FALSE),"")</f>
        <v/>
      </c>
      <c r="P32" t="str">
        <f>_xlfn.IFNA(","&amp;VLOOKUP($A32*1000+P$3,奖励辅助!$B:$L,11,FALSE),"")</f>
        <v/>
      </c>
      <c r="Q32" t="str">
        <f>_xlfn.IFNA(","&amp;VLOOKUP($A32*1000+Q$3,奖励辅助!$B:$L,11,FALSE),"")</f>
        <v/>
      </c>
      <c r="R32" t="str">
        <f>_xlfn.IFNA(","&amp;VLOOKUP($A32*1000+R$3,奖励辅助!$B:$L,11,FALSE),"")</f>
        <v/>
      </c>
      <c r="S32" t="str">
        <f>_xlfn.IFNA(","&amp;VLOOKUP($A32*1000+S$3,奖励辅助!$B:$L,11,FALSE),"")</f>
        <v/>
      </c>
      <c r="T32" t="str">
        <f>_xlfn.IFNA(","&amp;VLOOKUP($A32*1000+T$3,奖励辅助!$B:$L,11,FALSE),"")</f>
        <v/>
      </c>
      <c r="U32" t="str">
        <f>_xlfn.IFNA(","&amp;VLOOKUP($A32*1000+U$3,奖励辅助!$B:$L,11,FALSE),"")</f>
        <v/>
      </c>
      <c r="V32" t="str">
        <f>_xlfn.IFNA(","&amp;VLOOKUP($A32*1000+V$3,奖励辅助!$B:$L,11,FALSE),"")</f>
        <v/>
      </c>
      <c r="W32" t="str">
        <f>_xlfn.IFNA(","&amp;VLOOKUP($A32*1000+W$3,奖励辅助!$B:$L,11,FALSE),"")</f>
        <v/>
      </c>
      <c r="X32" t="str">
        <f>_xlfn.IFNA(","&amp;VLOOKUP($A32*1000+X$3,奖励辅助!$B:$L,11,FALSE),"")</f>
        <v/>
      </c>
      <c r="Y32" t="str">
        <f>_xlfn.IFNA(","&amp;VLOOKUP($A32*1000+Y$3,奖励辅助!$B:$L,11,FALSE),"")</f>
        <v/>
      </c>
      <c r="Z32" t="str">
        <f>_xlfn.IFNA(","&amp;VLOOKUP($A32*1000+Z$3,奖励辅助!$B:$L,11,FALSE),"")</f>
        <v/>
      </c>
      <c r="AA32" t="str">
        <f>_xlfn.IFNA(","&amp;VLOOKUP($A32*1000+AA$3,奖励辅助!$B:$L,11,FALSE),"")</f>
        <v/>
      </c>
      <c r="AB32" t="str">
        <f>_xlfn.IFNA(","&amp;VLOOKUP($A32*1000+AB$3,奖励辅助!$B:$L,11,FALSE),"")</f>
        <v/>
      </c>
      <c r="AC32" t="str">
        <f>_xlfn.IFNA(","&amp;VLOOKUP($A32*1000+AC$3,奖励辅助!$B:$L,11,FALSE),"")</f>
        <v/>
      </c>
      <c r="AD32" t="str">
        <f>_xlfn.IFNA(","&amp;VLOOKUP($A32*1000+AD$3,奖励辅助!$B:$L,11,FALSE),"")</f>
        <v/>
      </c>
      <c r="AE32" t="str">
        <f>_xlfn.IFNA(","&amp;VLOOKUP($A32*1000+AE$3,奖励辅助!$B:$L,11,FALSE),"")</f>
        <v/>
      </c>
      <c r="AF32" t="str">
        <f>_xlfn.IFNA(","&amp;VLOOKUP($A32*1000+AF$3,奖励辅助!$B:$L,11,FALSE),"")</f>
        <v/>
      </c>
      <c r="AG32" t="str">
        <f>_xlfn.IFNA(","&amp;VLOOKUP($A32*1000+AG$3,奖励辅助!$B:$L,11,FALSE),"")</f>
        <v/>
      </c>
      <c r="AH32" t="str">
        <f>_xlfn.IFNA(","&amp;VLOOKUP($A32*1000+AH$3,奖励辅助!$B:$L,11,FALSE),"")</f>
        <v/>
      </c>
      <c r="AI32" t="str">
        <f>_xlfn.IFNA(","&amp;VLOOKUP($A32*1000+AI$3,奖励辅助!$B:$L,11,FALSE),"")</f>
        <v/>
      </c>
      <c r="AJ32" t="str">
        <f>_xlfn.IFNA(","&amp;VLOOKUP($A32*1000+AJ$3,奖励辅助!$B:$L,11,FALSE),"")</f>
        <v/>
      </c>
    </row>
    <row r="33" spans="1:36" x14ac:dyDescent="0.15">
      <c r="A33">
        <v>700030</v>
      </c>
      <c r="B33" s="3" t="s">
        <v>259</v>
      </c>
      <c r="C33" s="3" t="s">
        <v>259</v>
      </c>
      <c r="D33" s="3" t="str">
        <f t="shared" si="1"/>
        <v>[{"g":20,"i":[{"t":"i","i":25032,"c":1,"tr":0}]},{"g":20,"i":[{"t":"i","i":25032,"c":1,"tr":0}]},{"g":20,"i":[{"t":"i","i":25032,"c":1,"tr":0}]},{"g":20,"i":[{"t":"i","i":25032,"c":1,"tr":0}]},{"g":20,"i":[{"t":"i","i":25032,"c":1,"tr":0}]}]</v>
      </c>
      <c r="E33" s="2">
        <v>2</v>
      </c>
      <c r="F33" s="2">
        <v>2</v>
      </c>
      <c r="G33" t="str">
        <f>_xlfn.IFNA(VLOOKUP($A33*1000+G$3,奖励辅助!$B:$L,11,FALSE),"")</f>
        <v>{"g":20,"i":[{"t":"i","i":25032,"c":1,"tr":0}]}</v>
      </c>
      <c r="H33" t="str">
        <f>_xlfn.IFNA(","&amp;VLOOKUP($A33*1000+H$3,奖励辅助!$B:$L,11,FALSE),"")</f>
        <v>,{"g":20,"i":[{"t":"i","i":25032,"c":1,"tr":0}]}</v>
      </c>
      <c r="I33" t="str">
        <f>_xlfn.IFNA(","&amp;VLOOKUP($A33*1000+I$3,奖励辅助!$B:$L,11,FALSE),"")</f>
        <v>,{"g":20,"i":[{"t":"i","i":25032,"c":1,"tr":0}]}</v>
      </c>
      <c r="J33" t="str">
        <f>_xlfn.IFNA(","&amp;VLOOKUP($A33*1000+J$3,奖励辅助!$B:$L,11,FALSE),"")</f>
        <v>,{"g":20,"i":[{"t":"i","i":25032,"c":1,"tr":0}]}</v>
      </c>
      <c r="K33" t="str">
        <f>_xlfn.IFNA(","&amp;VLOOKUP($A33*1000+K$3,奖励辅助!$B:$L,11,FALSE),"")</f>
        <v>,{"g":20,"i":[{"t":"i","i":25032,"c":1,"tr":0}]}</v>
      </c>
      <c r="L33" t="str">
        <f>_xlfn.IFNA(","&amp;VLOOKUP($A33*1000+L$3,奖励辅助!$B:$L,11,FALSE),"")</f>
        <v/>
      </c>
      <c r="M33" t="str">
        <f>_xlfn.IFNA(","&amp;VLOOKUP($A33*1000+M$3,奖励辅助!$B:$L,11,FALSE),"")</f>
        <v/>
      </c>
      <c r="N33" t="str">
        <f>_xlfn.IFNA(","&amp;VLOOKUP($A33*1000+N$3,奖励辅助!$B:$L,11,FALSE),"")</f>
        <v/>
      </c>
      <c r="O33" t="str">
        <f>_xlfn.IFNA(","&amp;VLOOKUP($A33*1000+O$3,奖励辅助!$B:$L,11,FALSE),"")</f>
        <v/>
      </c>
      <c r="P33" t="str">
        <f>_xlfn.IFNA(","&amp;VLOOKUP($A33*1000+P$3,奖励辅助!$B:$L,11,FALSE),"")</f>
        <v/>
      </c>
      <c r="Q33" t="str">
        <f>_xlfn.IFNA(","&amp;VLOOKUP($A33*1000+Q$3,奖励辅助!$B:$L,11,FALSE),"")</f>
        <v/>
      </c>
      <c r="R33" t="str">
        <f>_xlfn.IFNA(","&amp;VLOOKUP($A33*1000+R$3,奖励辅助!$B:$L,11,FALSE),"")</f>
        <v/>
      </c>
      <c r="S33" t="str">
        <f>_xlfn.IFNA(","&amp;VLOOKUP($A33*1000+S$3,奖励辅助!$B:$L,11,FALSE),"")</f>
        <v/>
      </c>
      <c r="T33" t="str">
        <f>_xlfn.IFNA(","&amp;VLOOKUP($A33*1000+T$3,奖励辅助!$B:$L,11,FALSE),"")</f>
        <v/>
      </c>
      <c r="U33" t="str">
        <f>_xlfn.IFNA(","&amp;VLOOKUP($A33*1000+U$3,奖励辅助!$B:$L,11,FALSE),"")</f>
        <v/>
      </c>
      <c r="V33" t="str">
        <f>_xlfn.IFNA(","&amp;VLOOKUP($A33*1000+V$3,奖励辅助!$B:$L,11,FALSE),"")</f>
        <v/>
      </c>
      <c r="W33" t="str">
        <f>_xlfn.IFNA(","&amp;VLOOKUP($A33*1000+W$3,奖励辅助!$B:$L,11,FALSE),"")</f>
        <v/>
      </c>
      <c r="X33" t="str">
        <f>_xlfn.IFNA(","&amp;VLOOKUP($A33*1000+X$3,奖励辅助!$B:$L,11,FALSE),"")</f>
        <v/>
      </c>
      <c r="Y33" t="str">
        <f>_xlfn.IFNA(","&amp;VLOOKUP($A33*1000+Y$3,奖励辅助!$B:$L,11,FALSE),"")</f>
        <v/>
      </c>
      <c r="Z33" t="str">
        <f>_xlfn.IFNA(","&amp;VLOOKUP($A33*1000+Z$3,奖励辅助!$B:$L,11,FALSE),"")</f>
        <v/>
      </c>
      <c r="AA33" t="str">
        <f>_xlfn.IFNA(","&amp;VLOOKUP($A33*1000+AA$3,奖励辅助!$B:$L,11,FALSE),"")</f>
        <v/>
      </c>
      <c r="AB33" t="str">
        <f>_xlfn.IFNA(","&amp;VLOOKUP($A33*1000+AB$3,奖励辅助!$B:$L,11,FALSE),"")</f>
        <v/>
      </c>
      <c r="AC33" t="str">
        <f>_xlfn.IFNA(","&amp;VLOOKUP($A33*1000+AC$3,奖励辅助!$B:$L,11,FALSE),"")</f>
        <v/>
      </c>
      <c r="AD33" t="str">
        <f>_xlfn.IFNA(","&amp;VLOOKUP($A33*1000+AD$3,奖励辅助!$B:$L,11,FALSE),"")</f>
        <v/>
      </c>
      <c r="AE33" t="str">
        <f>_xlfn.IFNA(","&amp;VLOOKUP($A33*1000+AE$3,奖励辅助!$B:$L,11,FALSE),"")</f>
        <v/>
      </c>
      <c r="AF33" t="str">
        <f>_xlfn.IFNA(","&amp;VLOOKUP($A33*1000+AF$3,奖励辅助!$B:$L,11,FALSE),"")</f>
        <v/>
      </c>
      <c r="AG33" t="str">
        <f>_xlfn.IFNA(","&amp;VLOOKUP($A33*1000+AG$3,奖励辅助!$B:$L,11,FALSE),"")</f>
        <v/>
      </c>
      <c r="AH33" t="str">
        <f>_xlfn.IFNA(","&amp;VLOOKUP($A33*1000+AH$3,奖励辅助!$B:$L,11,FALSE),"")</f>
        <v/>
      </c>
      <c r="AI33" t="str">
        <f>_xlfn.IFNA(","&amp;VLOOKUP($A33*1000+AI$3,奖励辅助!$B:$L,11,FALSE),"")</f>
        <v/>
      </c>
      <c r="AJ33" t="str">
        <f>_xlfn.IFNA(","&amp;VLOOKUP($A33*1000+AJ$3,奖励辅助!$B:$L,11,FALSE),"")</f>
        <v/>
      </c>
    </row>
    <row r="34" spans="1:36" x14ac:dyDescent="0.15">
      <c r="A34">
        <v>700031</v>
      </c>
      <c r="B34" s="3" t="s">
        <v>260</v>
      </c>
      <c r="C34" s="3" t="s">
        <v>260</v>
      </c>
      <c r="D34" s="3" t="str">
        <f t="shared" si="1"/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4" s="2">
        <v>2</v>
      </c>
      <c r="F34" s="2">
        <v>2</v>
      </c>
      <c r="G34" t="str">
        <f>_xlfn.IFNA(VLOOKUP($A34*1000+G$3,奖励辅助!$B:$L,11,FALSE),"")</f>
        <v>{"g":20,"i":[{"t":"i","i":25022,"c":1,"tr":0}]}</v>
      </c>
      <c r="H34" t="str">
        <f>_xlfn.IFNA(","&amp;VLOOKUP($A34*1000+H$3,奖励辅助!$B:$L,11,FALSE),"")</f>
        <v>,{"g":20,"i":[{"t":"i","i":25021,"c":1,"tr":0}]}</v>
      </c>
      <c r="I34" t="str">
        <f>_xlfn.IFNA(","&amp;VLOOKUP($A34*1000+I$3,奖励辅助!$B:$L,11,FALSE),"")</f>
        <v>,{"g":20,"i":[{"t":"i","i":25032,"c":1,"tr":0}]}</v>
      </c>
      <c r="J34" t="str">
        <f>_xlfn.IFNA(","&amp;VLOOKUP($A34*1000+J$3,奖励辅助!$B:$L,11,FALSE),"")</f>
        <v>,{"g":20,"i":[{"t":"i","i":1,"c":50,"tr":0}]}</v>
      </c>
      <c r="K34" t="str">
        <f>_xlfn.IFNA(","&amp;VLOOKUP($A34*1000+K$3,奖励辅助!$B:$L,11,FALSE),"")</f>
        <v>,{"g":20,"i":[{"t":"i","i":29001,"c":1,"tr":0}]}</v>
      </c>
      <c r="L34" t="str">
        <f>_xlfn.IFNA(","&amp;VLOOKUP($A34*1000+L$3,奖励辅助!$B:$L,11,FALSE),"")</f>
        <v/>
      </c>
      <c r="M34" t="str">
        <f>_xlfn.IFNA(","&amp;VLOOKUP($A34*1000+M$3,奖励辅助!$B:$L,11,FALSE),"")</f>
        <v/>
      </c>
      <c r="N34" t="str">
        <f>_xlfn.IFNA(","&amp;VLOOKUP($A34*1000+N$3,奖励辅助!$B:$L,11,FALSE),"")</f>
        <v/>
      </c>
      <c r="O34" t="str">
        <f>_xlfn.IFNA(","&amp;VLOOKUP($A34*1000+O$3,奖励辅助!$B:$L,11,FALSE),"")</f>
        <v/>
      </c>
      <c r="P34" t="str">
        <f>_xlfn.IFNA(","&amp;VLOOKUP($A34*1000+P$3,奖励辅助!$B:$L,11,FALSE),"")</f>
        <v/>
      </c>
      <c r="Q34" t="str">
        <f>_xlfn.IFNA(","&amp;VLOOKUP($A34*1000+Q$3,奖励辅助!$B:$L,11,FALSE),"")</f>
        <v/>
      </c>
      <c r="R34" t="str">
        <f>_xlfn.IFNA(","&amp;VLOOKUP($A34*1000+R$3,奖励辅助!$B:$L,11,FALSE),"")</f>
        <v/>
      </c>
      <c r="S34" t="str">
        <f>_xlfn.IFNA(","&amp;VLOOKUP($A34*1000+S$3,奖励辅助!$B:$L,11,FALSE),"")</f>
        <v/>
      </c>
      <c r="T34" t="str">
        <f>_xlfn.IFNA(","&amp;VLOOKUP($A34*1000+T$3,奖励辅助!$B:$L,11,FALSE),"")</f>
        <v/>
      </c>
      <c r="U34" t="str">
        <f>_xlfn.IFNA(","&amp;VLOOKUP($A34*1000+U$3,奖励辅助!$B:$L,11,FALSE),"")</f>
        <v/>
      </c>
      <c r="V34" t="str">
        <f>_xlfn.IFNA(","&amp;VLOOKUP($A34*1000+V$3,奖励辅助!$B:$L,11,FALSE),"")</f>
        <v/>
      </c>
      <c r="W34" t="str">
        <f>_xlfn.IFNA(","&amp;VLOOKUP($A34*1000+W$3,奖励辅助!$B:$L,11,FALSE),"")</f>
        <v/>
      </c>
      <c r="X34" t="str">
        <f>_xlfn.IFNA(","&amp;VLOOKUP($A34*1000+X$3,奖励辅助!$B:$L,11,FALSE),"")</f>
        <v/>
      </c>
      <c r="Y34" t="str">
        <f>_xlfn.IFNA(","&amp;VLOOKUP($A34*1000+Y$3,奖励辅助!$B:$L,11,FALSE),"")</f>
        <v/>
      </c>
      <c r="Z34" t="str">
        <f>_xlfn.IFNA(","&amp;VLOOKUP($A34*1000+Z$3,奖励辅助!$B:$L,11,FALSE),"")</f>
        <v/>
      </c>
      <c r="AA34" t="str">
        <f>_xlfn.IFNA(","&amp;VLOOKUP($A34*1000+AA$3,奖励辅助!$B:$L,11,FALSE),"")</f>
        <v/>
      </c>
      <c r="AB34" t="str">
        <f>_xlfn.IFNA(","&amp;VLOOKUP($A34*1000+AB$3,奖励辅助!$B:$L,11,FALSE),"")</f>
        <v/>
      </c>
      <c r="AC34" t="str">
        <f>_xlfn.IFNA(","&amp;VLOOKUP($A34*1000+AC$3,奖励辅助!$B:$L,11,FALSE),"")</f>
        <v/>
      </c>
      <c r="AD34" t="str">
        <f>_xlfn.IFNA(","&amp;VLOOKUP($A34*1000+AD$3,奖励辅助!$B:$L,11,FALSE),"")</f>
        <v/>
      </c>
      <c r="AE34" t="str">
        <f>_xlfn.IFNA(","&amp;VLOOKUP($A34*1000+AE$3,奖励辅助!$B:$L,11,FALSE),"")</f>
        <v/>
      </c>
      <c r="AF34" t="str">
        <f>_xlfn.IFNA(","&amp;VLOOKUP($A34*1000+AF$3,奖励辅助!$B:$L,11,FALSE),"")</f>
        <v/>
      </c>
      <c r="AG34" t="str">
        <f>_xlfn.IFNA(","&amp;VLOOKUP($A34*1000+AG$3,奖励辅助!$B:$L,11,FALSE),"")</f>
        <v/>
      </c>
      <c r="AH34" t="str">
        <f>_xlfn.IFNA(","&amp;VLOOKUP($A34*1000+AH$3,奖励辅助!$B:$L,11,FALSE),"")</f>
        <v/>
      </c>
      <c r="AI34" t="str">
        <f>_xlfn.IFNA(","&amp;VLOOKUP($A34*1000+AI$3,奖励辅助!$B:$L,11,FALSE),"")</f>
        <v/>
      </c>
      <c r="AJ34" t="str">
        <f>_xlfn.IFNA(","&amp;VLOOKUP($A34*1000+AJ$3,奖励辅助!$B:$L,11,FALSE),"")</f>
        <v/>
      </c>
    </row>
    <row r="35" spans="1:36" x14ac:dyDescent="0.15">
      <c r="A35">
        <v>700032</v>
      </c>
      <c r="B35" s="3" t="s">
        <v>261</v>
      </c>
      <c r="C35" s="3" t="s">
        <v>261</v>
      </c>
      <c r="D35" s="3" t="str">
        <f t="shared" si="1"/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5" s="2">
        <v>2</v>
      </c>
      <c r="F35" s="2">
        <v>2</v>
      </c>
      <c r="G35" t="str">
        <f>_xlfn.IFNA(VLOOKUP($A35*1000+G$3,奖励辅助!$B:$L,11,FALSE),"")</f>
        <v>{"g":20,"i":[{"t":"i","i":25022,"c":1,"tr":0}]}</v>
      </c>
      <c r="H35" t="str">
        <f>_xlfn.IFNA(","&amp;VLOOKUP($A35*1000+H$3,奖励辅助!$B:$L,11,FALSE),"")</f>
        <v>,{"g":20,"i":[{"t":"i","i":25021,"c":1,"tr":0}]}</v>
      </c>
      <c r="I35" t="str">
        <f>_xlfn.IFNA(","&amp;VLOOKUP($A35*1000+I$3,奖励辅助!$B:$L,11,FALSE),"")</f>
        <v>,{"g":20,"i":[{"t":"i","i":25032,"c":1,"tr":0}]}</v>
      </c>
      <c r="J35" t="str">
        <f>_xlfn.IFNA(","&amp;VLOOKUP($A35*1000+J$3,奖励辅助!$B:$L,11,FALSE),"")</f>
        <v>,{"g":20,"i":[{"t":"i","i":1,"c":50,"tr":0}]}</v>
      </c>
      <c r="K35" t="str">
        <f>_xlfn.IFNA(","&amp;VLOOKUP($A35*1000+K$3,奖励辅助!$B:$L,11,FALSE),"")</f>
        <v>,{"g":20,"i":[{"t":"i","i":29001,"c":1,"tr":0}]}</v>
      </c>
      <c r="L35" t="str">
        <f>_xlfn.IFNA(","&amp;VLOOKUP($A35*1000+L$3,奖励辅助!$B:$L,11,FALSE),"")</f>
        <v/>
      </c>
      <c r="M35" t="str">
        <f>_xlfn.IFNA(","&amp;VLOOKUP($A35*1000+M$3,奖励辅助!$B:$L,11,FALSE),"")</f>
        <v/>
      </c>
      <c r="N35" t="str">
        <f>_xlfn.IFNA(","&amp;VLOOKUP($A35*1000+N$3,奖励辅助!$B:$L,11,FALSE),"")</f>
        <v/>
      </c>
      <c r="O35" t="str">
        <f>_xlfn.IFNA(","&amp;VLOOKUP($A35*1000+O$3,奖励辅助!$B:$L,11,FALSE),"")</f>
        <v/>
      </c>
      <c r="P35" t="str">
        <f>_xlfn.IFNA(","&amp;VLOOKUP($A35*1000+P$3,奖励辅助!$B:$L,11,FALSE),"")</f>
        <v/>
      </c>
      <c r="Q35" t="str">
        <f>_xlfn.IFNA(","&amp;VLOOKUP($A35*1000+Q$3,奖励辅助!$B:$L,11,FALSE),"")</f>
        <v/>
      </c>
      <c r="R35" t="str">
        <f>_xlfn.IFNA(","&amp;VLOOKUP($A35*1000+R$3,奖励辅助!$B:$L,11,FALSE),"")</f>
        <v/>
      </c>
      <c r="S35" t="str">
        <f>_xlfn.IFNA(","&amp;VLOOKUP($A35*1000+S$3,奖励辅助!$B:$L,11,FALSE),"")</f>
        <v/>
      </c>
      <c r="T35" t="str">
        <f>_xlfn.IFNA(","&amp;VLOOKUP($A35*1000+T$3,奖励辅助!$B:$L,11,FALSE),"")</f>
        <v/>
      </c>
      <c r="U35" t="str">
        <f>_xlfn.IFNA(","&amp;VLOOKUP($A35*1000+U$3,奖励辅助!$B:$L,11,FALSE),"")</f>
        <v/>
      </c>
      <c r="V35" t="str">
        <f>_xlfn.IFNA(","&amp;VLOOKUP($A35*1000+V$3,奖励辅助!$B:$L,11,FALSE),"")</f>
        <v/>
      </c>
      <c r="W35" t="str">
        <f>_xlfn.IFNA(","&amp;VLOOKUP($A35*1000+W$3,奖励辅助!$B:$L,11,FALSE),"")</f>
        <v/>
      </c>
      <c r="X35" t="str">
        <f>_xlfn.IFNA(","&amp;VLOOKUP($A35*1000+X$3,奖励辅助!$B:$L,11,FALSE),"")</f>
        <v/>
      </c>
      <c r="Y35" t="str">
        <f>_xlfn.IFNA(","&amp;VLOOKUP($A35*1000+Y$3,奖励辅助!$B:$L,11,FALSE),"")</f>
        <v/>
      </c>
      <c r="Z35" t="str">
        <f>_xlfn.IFNA(","&amp;VLOOKUP($A35*1000+Z$3,奖励辅助!$B:$L,11,FALSE),"")</f>
        <v/>
      </c>
      <c r="AA35" t="str">
        <f>_xlfn.IFNA(","&amp;VLOOKUP($A35*1000+AA$3,奖励辅助!$B:$L,11,FALSE),"")</f>
        <v/>
      </c>
      <c r="AB35" t="str">
        <f>_xlfn.IFNA(","&amp;VLOOKUP($A35*1000+AB$3,奖励辅助!$B:$L,11,FALSE),"")</f>
        <v/>
      </c>
      <c r="AC35" t="str">
        <f>_xlfn.IFNA(","&amp;VLOOKUP($A35*1000+AC$3,奖励辅助!$B:$L,11,FALSE),"")</f>
        <v/>
      </c>
      <c r="AD35" t="str">
        <f>_xlfn.IFNA(","&amp;VLOOKUP($A35*1000+AD$3,奖励辅助!$B:$L,11,FALSE),"")</f>
        <v/>
      </c>
      <c r="AE35" t="str">
        <f>_xlfn.IFNA(","&amp;VLOOKUP($A35*1000+AE$3,奖励辅助!$B:$L,11,FALSE),"")</f>
        <v/>
      </c>
      <c r="AF35" t="str">
        <f>_xlfn.IFNA(","&amp;VLOOKUP($A35*1000+AF$3,奖励辅助!$B:$L,11,FALSE),"")</f>
        <v/>
      </c>
      <c r="AG35" t="str">
        <f>_xlfn.IFNA(","&amp;VLOOKUP($A35*1000+AG$3,奖励辅助!$B:$L,11,FALSE),"")</f>
        <v/>
      </c>
      <c r="AH35" t="str">
        <f>_xlfn.IFNA(","&amp;VLOOKUP($A35*1000+AH$3,奖励辅助!$B:$L,11,FALSE),"")</f>
        <v/>
      </c>
      <c r="AI35" t="str">
        <f>_xlfn.IFNA(","&amp;VLOOKUP($A35*1000+AI$3,奖励辅助!$B:$L,11,FALSE),"")</f>
        <v/>
      </c>
      <c r="AJ35" t="str">
        <f>_xlfn.IFNA(","&amp;VLOOKUP($A35*1000+AJ$3,奖励辅助!$B:$L,11,FALSE),"")</f>
        <v/>
      </c>
    </row>
    <row r="36" spans="1:36" x14ac:dyDescent="0.15">
      <c r="A36">
        <v>700033</v>
      </c>
      <c r="B36" s="3" t="s">
        <v>262</v>
      </c>
      <c r="C36" s="3" t="s">
        <v>262</v>
      </c>
      <c r="D36" s="3" t="str">
        <f t="shared" si="1"/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6" s="2">
        <v>2</v>
      </c>
      <c r="F36" s="2">
        <v>2</v>
      </c>
      <c r="G36" t="str">
        <f>_xlfn.IFNA(VLOOKUP($A36*1000+G$3,奖励辅助!$B:$L,11,FALSE),"")</f>
        <v>{"g":20,"i":[{"t":"i","i":25022,"c":1,"tr":0}]}</v>
      </c>
      <c r="H36" t="str">
        <f>_xlfn.IFNA(","&amp;VLOOKUP($A36*1000+H$3,奖励辅助!$B:$L,11,FALSE),"")</f>
        <v>,{"g":20,"i":[{"t":"i","i":25021,"c":1,"tr":0}]}</v>
      </c>
      <c r="I36" t="str">
        <f>_xlfn.IFNA(","&amp;VLOOKUP($A36*1000+I$3,奖励辅助!$B:$L,11,FALSE),"")</f>
        <v>,{"g":20,"i":[{"t":"i","i":25032,"c":1,"tr":0}]}</v>
      </c>
      <c r="J36" t="str">
        <f>_xlfn.IFNA(","&amp;VLOOKUP($A36*1000+J$3,奖励辅助!$B:$L,11,FALSE),"")</f>
        <v>,{"g":20,"i":[{"t":"i","i":1,"c":50,"tr":0}]}</v>
      </c>
      <c r="K36" t="str">
        <f>_xlfn.IFNA(","&amp;VLOOKUP($A36*1000+K$3,奖励辅助!$B:$L,11,FALSE),"")</f>
        <v>,{"g":20,"i":[{"t":"i","i":29001,"c":1,"tr":0}]}</v>
      </c>
      <c r="L36" t="str">
        <f>_xlfn.IFNA(","&amp;VLOOKUP($A36*1000+L$3,奖励辅助!$B:$L,11,FALSE),"")</f>
        <v/>
      </c>
      <c r="M36" t="str">
        <f>_xlfn.IFNA(","&amp;VLOOKUP($A36*1000+M$3,奖励辅助!$B:$L,11,FALSE),"")</f>
        <v/>
      </c>
      <c r="N36" t="str">
        <f>_xlfn.IFNA(","&amp;VLOOKUP($A36*1000+N$3,奖励辅助!$B:$L,11,FALSE),"")</f>
        <v/>
      </c>
      <c r="O36" t="str">
        <f>_xlfn.IFNA(","&amp;VLOOKUP($A36*1000+O$3,奖励辅助!$B:$L,11,FALSE),"")</f>
        <v/>
      </c>
      <c r="P36" t="str">
        <f>_xlfn.IFNA(","&amp;VLOOKUP($A36*1000+P$3,奖励辅助!$B:$L,11,FALSE),"")</f>
        <v/>
      </c>
      <c r="Q36" t="str">
        <f>_xlfn.IFNA(","&amp;VLOOKUP($A36*1000+Q$3,奖励辅助!$B:$L,11,FALSE),"")</f>
        <v/>
      </c>
      <c r="R36" t="str">
        <f>_xlfn.IFNA(","&amp;VLOOKUP($A36*1000+R$3,奖励辅助!$B:$L,11,FALSE),"")</f>
        <v/>
      </c>
      <c r="S36" t="str">
        <f>_xlfn.IFNA(","&amp;VLOOKUP($A36*1000+S$3,奖励辅助!$B:$L,11,FALSE),"")</f>
        <v/>
      </c>
      <c r="T36" t="str">
        <f>_xlfn.IFNA(","&amp;VLOOKUP($A36*1000+T$3,奖励辅助!$B:$L,11,FALSE),"")</f>
        <v/>
      </c>
      <c r="U36" t="str">
        <f>_xlfn.IFNA(","&amp;VLOOKUP($A36*1000+U$3,奖励辅助!$B:$L,11,FALSE),"")</f>
        <v/>
      </c>
      <c r="V36" t="str">
        <f>_xlfn.IFNA(","&amp;VLOOKUP($A36*1000+V$3,奖励辅助!$B:$L,11,FALSE),"")</f>
        <v/>
      </c>
      <c r="W36" t="str">
        <f>_xlfn.IFNA(","&amp;VLOOKUP($A36*1000+W$3,奖励辅助!$B:$L,11,FALSE),"")</f>
        <v/>
      </c>
      <c r="X36" t="str">
        <f>_xlfn.IFNA(","&amp;VLOOKUP($A36*1000+X$3,奖励辅助!$B:$L,11,FALSE),"")</f>
        <v/>
      </c>
      <c r="Y36" t="str">
        <f>_xlfn.IFNA(","&amp;VLOOKUP($A36*1000+Y$3,奖励辅助!$B:$L,11,FALSE),"")</f>
        <v/>
      </c>
      <c r="Z36" t="str">
        <f>_xlfn.IFNA(","&amp;VLOOKUP($A36*1000+Z$3,奖励辅助!$B:$L,11,FALSE),"")</f>
        <v/>
      </c>
      <c r="AA36" t="str">
        <f>_xlfn.IFNA(","&amp;VLOOKUP($A36*1000+AA$3,奖励辅助!$B:$L,11,FALSE),"")</f>
        <v/>
      </c>
      <c r="AB36" t="str">
        <f>_xlfn.IFNA(","&amp;VLOOKUP($A36*1000+AB$3,奖励辅助!$B:$L,11,FALSE),"")</f>
        <v/>
      </c>
      <c r="AC36" t="str">
        <f>_xlfn.IFNA(","&amp;VLOOKUP($A36*1000+AC$3,奖励辅助!$B:$L,11,FALSE),"")</f>
        <v/>
      </c>
      <c r="AD36" t="str">
        <f>_xlfn.IFNA(","&amp;VLOOKUP($A36*1000+AD$3,奖励辅助!$B:$L,11,FALSE),"")</f>
        <v/>
      </c>
      <c r="AE36" t="str">
        <f>_xlfn.IFNA(","&amp;VLOOKUP($A36*1000+AE$3,奖励辅助!$B:$L,11,FALSE),"")</f>
        <v/>
      </c>
      <c r="AF36" t="str">
        <f>_xlfn.IFNA(","&amp;VLOOKUP($A36*1000+AF$3,奖励辅助!$B:$L,11,FALSE),"")</f>
        <v/>
      </c>
      <c r="AG36" t="str">
        <f>_xlfn.IFNA(","&amp;VLOOKUP($A36*1000+AG$3,奖励辅助!$B:$L,11,FALSE),"")</f>
        <v/>
      </c>
      <c r="AH36" t="str">
        <f>_xlfn.IFNA(","&amp;VLOOKUP($A36*1000+AH$3,奖励辅助!$B:$L,11,FALSE),"")</f>
        <v/>
      </c>
      <c r="AI36" t="str">
        <f>_xlfn.IFNA(","&amp;VLOOKUP($A36*1000+AI$3,奖励辅助!$B:$L,11,FALSE),"")</f>
        <v/>
      </c>
      <c r="AJ36" t="str">
        <f>_xlfn.IFNA(","&amp;VLOOKUP($A36*1000+AJ$3,奖励辅助!$B:$L,11,FALSE),"")</f>
        <v/>
      </c>
    </row>
    <row r="37" spans="1:36" x14ac:dyDescent="0.15">
      <c r="A37">
        <v>700034</v>
      </c>
      <c r="B37" s="3" t="s">
        <v>263</v>
      </c>
      <c r="C37" s="3" t="s">
        <v>263</v>
      </c>
      <c r="D37" s="3" t="str">
        <f t="shared" si="1"/>
        <v>[{"g":20,"i":[{"t":"i","i":25022,"c":1,"tr":0}]},{"g":20,"i":[{"t":"i","i":25021,"c":1,"tr":0}]},{"g":20,"i":[{"t":"i","i":25032,"c":1,"tr":0}]},{"g":20,"i":[{"t":"i","i":1,"c":50,"tr":0}]},{"g":20,"i":[{"t":"i","i":29001,"c":1,"tr":0}]}]</v>
      </c>
      <c r="E37" s="2">
        <v>2</v>
      </c>
      <c r="F37" s="2">
        <v>2</v>
      </c>
      <c r="G37" t="str">
        <f>_xlfn.IFNA(VLOOKUP($A37*1000+G$3,奖励辅助!$B:$L,11,FALSE),"")</f>
        <v>{"g":20,"i":[{"t":"i","i":25022,"c":1,"tr":0}]}</v>
      </c>
      <c r="H37" t="str">
        <f>_xlfn.IFNA(","&amp;VLOOKUP($A37*1000+H$3,奖励辅助!$B:$L,11,FALSE),"")</f>
        <v>,{"g":20,"i":[{"t":"i","i":25021,"c":1,"tr":0}]}</v>
      </c>
      <c r="I37" t="str">
        <f>_xlfn.IFNA(","&amp;VLOOKUP($A37*1000+I$3,奖励辅助!$B:$L,11,FALSE),"")</f>
        <v>,{"g":20,"i":[{"t":"i","i":25032,"c":1,"tr":0}]}</v>
      </c>
      <c r="J37" t="str">
        <f>_xlfn.IFNA(","&amp;VLOOKUP($A37*1000+J$3,奖励辅助!$B:$L,11,FALSE),"")</f>
        <v>,{"g":20,"i":[{"t":"i","i":1,"c":50,"tr":0}]}</v>
      </c>
      <c r="K37" t="str">
        <f>_xlfn.IFNA(","&amp;VLOOKUP($A37*1000+K$3,奖励辅助!$B:$L,11,FALSE),"")</f>
        <v>,{"g":20,"i":[{"t":"i","i":29001,"c":1,"tr":0}]}</v>
      </c>
      <c r="L37" t="str">
        <f>_xlfn.IFNA(","&amp;VLOOKUP($A37*1000+L$3,奖励辅助!$B:$L,11,FALSE),"")</f>
        <v/>
      </c>
      <c r="M37" t="str">
        <f>_xlfn.IFNA(","&amp;VLOOKUP($A37*1000+M$3,奖励辅助!$B:$L,11,FALSE),"")</f>
        <v/>
      </c>
      <c r="N37" t="str">
        <f>_xlfn.IFNA(","&amp;VLOOKUP($A37*1000+N$3,奖励辅助!$B:$L,11,FALSE),"")</f>
        <v/>
      </c>
      <c r="O37" t="str">
        <f>_xlfn.IFNA(","&amp;VLOOKUP($A37*1000+O$3,奖励辅助!$B:$L,11,FALSE),"")</f>
        <v/>
      </c>
      <c r="P37" t="str">
        <f>_xlfn.IFNA(","&amp;VLOOKUP($A37*1000+P$3,奖励辅助!$B:$L,11,FALSE),"")</f>
        <v/>
      </c>
      <c r="Q37" t="str">
        <f>_xlfn.IFNA(","&amp;VLOOKUP($A37*1000+Q$3,奖励辅助!$B:$L,11,FALSE),"")</f>
        <v/>
      </c>
      <c r="R37" t="str">
        <f>_xlfn.IFNA(","&amp;VLOOKUP($A37*1000+R$3,奖励辅助!$B:$L,11,FALSE),"")</f>
        <v/>
      </c>
      <c r="S37" t="str">
        <f>_xlfn.IFNA(","&amp;VLOOKUP($A37*1000+S$3,奖励辅助!$B:$L,11,FALSE),"")</f>
        <v/>
      </c>
      <c r="T37" t="str">
        <f>_xlfn.IFNA(","&amp;VLOOKUP($A37*1000+T$3,奖励辅助!$B:$L,11,FALSE),"")</f>
        <v/>
      </c>
      <c r="U37" t="str">
        <f>_xlfn.IFNA(","&amp;VLOOKUP($A37*1000+U$3,奖励辅助!$B:$L,11,FALSE),"")</f>
        <v/>
      </c>
      <c r="V37" t="str">
        <f>_xlfn.IFNA(","&amp;VLOOKUP($A37*1000+V$3,奖励辅助!$B:$L,11,FALSE),"")</f>
        <v/>
      </c>
      <c r="W37" t="str">
        <f>_xlfn.IFNA(","&amp;VLOOKUP($A37*1000+W$3,奖励辅助!$B:$L,11,FALSE),"")</f>
        <v/>
      </c>
      <c r="X37" t="str">
        <f>_xlfn.IFNA(","&amp;VLOOKUP($A37*1000+X$3,奖励辅助!$B:$L,11,FALSE),"")</f>
        <v/>
      </c>
      <c r="Y37" t="str">
        <f>_xlfn.IFNA(","&amp;VLOOKUP($A37*1000+Y$3,奖励辅助!$B:$L,11,FALSE),"")</f>
        <v/>
      </c>
      <c r="Z37" t="str">
        <f>_xlfn.IFNA(","&amp;VLOOKUP($A37*1000+Z$3,奖励辅助!$B:$L,11,FALSE),"")</f>
        <v/>
      </c>
      <c r="AA37" t="str">
        <f>_xlfn.IFNA(","&amp;VLOOKUP($A37*1000+AA$3,奖励辅助!$B:$L,11,FALSE),"")</f>
        <v/>
      </c>
      <c r="AB37" t="str">
        <f>_xlfn.IFNA(","&amp;VLOOKUP($A37*1000+AB$3,奖励辅助!$B:$L,11,FALSE),"")</f>
        <v/>
      </c>
      <c r="AC37" t="str">
        <f>_xlfn.IFNA(","&amp;VLOOKUP($A37*1000+AC$3,奖励辅助!$B:$L,11,FALSE),"")</f>
        <v/>
      </c>
      <c r="AD37" t="str">
        <f>_xlfn.IFNA(","&amp;VLOOKUP($A37*1000+AD$3,奖励辅助!$B:$L,11,FALSE),"")</f>
        <v/>
      </c>
      <c r="AE37" t="str">
        <f>_xlfn.IFNA(","&amp;VLOOKUP($A37*1000+AE$3,奖励辅助!$B:$L,11,FALSE),"")</f>
        <v/>
      </c>
      <c r="AF37" t="str">
        <f>_xlfn.IFNA(","&amp;VLOOKUP($A37*1000+AF$3,奖励辅助!$B:$L,11,FALSE),"")</f>
        <v/>
      </c>
      <c r="AG37" t="str">
        <f>_xlfn.IFNA(","&amp;VLOOKUP($A37*1000+AG$3,奖励辅助!$B:$L,11,FALSE),"")</f>
        <v/>
      </c>
      <c r="AH37" t="str">
        <f>_xlfn.IFNA(","&amp;VLOOKUP($A37*1000+AH$3,奖励辅助!$B:$L,11,FALSE),"")</f>
        <v/>
      </c>
      <c r="AI37" t="str">
        <f>_xlfn.IFNA(","&amp;VLOOKUP($A37*1000+AI$3,奖励辅助!$B:$L,11,FALSE),"")</f>
        <v/>
      </c>
      <c r="AJ37" t="str">
        <f>_xlfn.IFNA(","&amp;VLOOKUP($A37*1000+AJ$3,奖励辅助!$B:$L,11,FALSE),"")</f>
        <v/>
      </c>
    </row>
    <row r="38" spans="1:36" x14ac:dyDescent="0.15">
      <c r="A38">
        <v>700035</v>
      </c>
      <c r="B38" s="3" t="s">
        <v>264</v>
      </c>
      <c r="C38" s="3" t="s">
        <v>264</v>
      </c>
      <c r="D38" s="3" t="str">
        <f t="shared" si="1"/>
        <v>[{"g":20,"i":[{"t":"i","i":25041,"c":1,"tr":0}]},{"g":20,"i":[{"t":"i","i":25041,"c":1,"tr":0}]},{"g":20,"i":[{"t":"i","i":25041,"c":1,"tr":0}]},{"g":20,"i":[{"t":"i","i":25041,"c":1,"tr":0}]},{"g":20,"i":[{"t":"i","i":25041,"c":1,"tr":0}]}]</v>
      </c>
      <c r="E38" s="2">
        <v>2</v>
      </c>
      <c r="F38" s="2">
        <v>2</v>
      </c>
      <c r="G38" t="str">
        <f>_xlfn.IFNA(VLOOKUP($A38*1000+G$3,奖励辅助!$B:$L,11,FALSE),"")</f>
        <v>{"g":20,"i":[{"t":"i","i":25041,"c":1,"tr":0}]}</v>
      </c>
      <c r="H38" t="str">
        <f>_xlfn.IFNA(","&amp;VLOOKUP($A38*1000+H$3,奖励辅助!$B:$L,11,FALSE),"")</f>
        <v>,{"g":20,"i":[{"t":"i","i":25041,"c":1,"tr":0}]}</v>
      </c>
      <c r="I38" t="str">
        <f>_xlfn.IFNA(","&amp;VLOOKUP($A38*1000+I$3,奖励辅助!$B:$L,11,FALSE),"")</f>
        <v>,{"g":20,"i":[{"t":"i","i":25041,"c":1,"tr":0}]}</v>
      </c>
      <c r="J38" t="str">
        <f>_xlfn.IFNA(","&amp;VLOOKUP($A38*1000+J$3,奖励辅助!$B:$L,11,FALSE),"")</f>
        <v>,{"g":20,"i":[{"t":"i","i":25041,"c":1,"tr":0}]}</v>
      </c>
      <c r="K38" t="str">
        <f>_xlfn.IFNA(","&amp;VLOOKUP($A38*1000+K$3,奖励辅助!$B:$L,11,FALSE),"")</f>
        <v>,{"g":20,"i":[{"t":"i","i":25041,"c":1,"tr":0}]}</v>
      </c>
      <c r="L38" t="str">
        <f>_xlfn.IFNA(","&amp;VLOOKUP($A38*1000+L$3,奖励辅助!$B:$L,11,FALSE),"")</f>
        <v/>
      </c>
      <c r="M38" t="str">
        <f>_xlfn.IFNA(","&amp;VLOOKUP($A38*1000+M$3,奖励辅助!$B:$L,11,FALSE),"")</f>
        <v/>
      </c>
      <c r="N38" t="str">
        <f>_xlfn.IFNA(","&amp;VLOOKUP($A38*1000+N$3,奖励辅助!$B:$L,11,FALSE),"")</f>
        <v/>
      </c>
      <c r="O38" t="str">
        <f>_xlfn.IFNA(","&amp;VLOOKUP($A38*1000+O$3,奖励辅助!$B:$L,11,FALSE),"")</f>
        <v/>
      </c>
      <c r="P38" t="str">
        <f>_xlfn.IFNA(","&amp;VLOOKUP($A38*1000+P$3,奖励辅助!$B:$L,11,FALSE),"")</f>
        <v/>
      </c>
      <c r="Q38" t="str">
        <f>_xlfn.IFNA(","&amp;VLOOKUP($A38*1000+Q$3,奖励辅助!$B:$L,11,FALSE),"")</f>
        <v/>
      </c>
      <c r="R38" t="str">
        <f>_xlfn.IFNA(","&amp;VLOOKUP($A38*1000+R$3,奖励辅助!$B:$L,11,FALSE),"")</f>
        <v/>
      </c>
      <c r="S38" t="str">
        <f>_xlfn.IFNA(","&amp;VLOOKUP($A38*1000+S$3,奖励辅助!$B:$L,11,FALSE),"")</f>
        <v/>
      </c>
      <c r="T38" t="str">
        <f>_xlfn.IFNA(","&amp;VLOOKUP($A38*1000+T$3,奖励辅助!$B:$L,11,FALSE),"")</f>
        <v/>
      </c>
      <c r="U38" t="str">
        <f>_xlfn.IFNA(","&amp;VLOOKUP($A38*1000+U$3,奖励辅助!$B:$L,11,FALSE),"")</f>
        <v/>
      </c>
      <c r="V38" t="str">
        <f>_xlfn.IFNA(","&amp;VLOOKUP($A38*1000+V$3,奖励辅助!$B:$L,11,FALSE),"")</f>
        <v/>
      </c>
      <c r="W38" t="str">
        <f>_xlfn.IFNA(","&amp;VLOOKUP($A38*1000+W$3,奖励辅助!$B:$L,11,FALSE),"")</f>
        <v/>
      </c>
      <c r="X38" t="str">
        <f>_xlfn.IFNA(","&amp;VLOOKUP($A38*1000+X$3,奖励辅助!$B:$L,11,FALSE),"")</f>
        <v/>
      </c>
      <c r="Y38" t="str">
        <f>_xlfn.IFNA(","&amp;VLOOKUP($A38*1000+Y$3,奖励辅助!$B:$L,11,FALSE),"")</f>
        <v/>
      </c>
      <c r="Z38" t="str">
        <f>_xlfn.IFNA(","&amp;VLOOKUP($A38*1000+Z$3,奖励辅助!$B:$L,11,FALSE),"")</f>
        <v/>
      </c>
      <c r="AA38" t="str">
        <f>_xlfn.IFNA(","&amp;VLOOKUP($A38*1000+AA$3,奖励辅助!$B:$L,11,FALSE),"")</f>
        <v/>
      </c>
      <c r="AB38" t="str">
        <f>_xlfn.IFNA(","&amp;VLOOKUP($A38*1000+AB$3,奖励辅助!$B:$L,11,FALSE),"")</f>
        <v/>
      </c>
      <c r="AC38" t="str">
        <f>_xlfn.IFNA(","&amp;VLOOKUP($A38*1000+AC$3,奖励辅助!$B:$L,11,FALSE),"")</f>
        <v/>
      </c>
      <c r="AD38" t="str">
        <f>_xlfn.IFNA(","&amp;VLOOKUP($A38*1000+AD$3,奖励辅助!$B:$L,11,FALSE),"")</f>
        <v/>
      </c>
      <c r="AE38" t="str">
        <f>_xlfn.IFNA(","&amp;VLOOKUP($A38*1000+AE$3,奖励辅助!$B:$L,11,FALSE),"")</f>
        <v/>
      </c>
      <c r="AF38" t="str">
        <f>_xlfn.IFNA(","&amp;VLOOKUP($A38*1000+AF$3,奖励辅助!$B:$L,11,FALSE),"")</f>
        <v/>
      </c>
      <c r="AG38" t="str">
        <f>_xlfn.IFNA(","&amp;VLOOKUP($A38*1000+AG$3,奖励辅助!$B:$L,11,FALSE),"")</f>
        <v/>
      </c>
      <c r="AH38" t="str">
        <f>_xlfn.IFNA(","&amp;VLOOKUP($A38*1000+AH$3,奖励辅助!$B:$L,11,FALSE),"")</f>
        <v/>
      </c>
      <c r="AI38" t="str">
        <f>_xlfn.IFNA(","&amp;VLOOKUP($A38*1000+AI$3,奖励辅助!$B:$L,11,FALSE),"")</f>
        <v/>
      </c>
      <c r="AJ38" t="str">
        <f>_xlfn.IFNA(","&amp;VLOOKUP($A38*1000+AJ$3,奖励辅助!$B:$L,11,FALSE),"")</f>
        <v/>
      </c>
    </row>
    <row r="39" spans="1:36" x14ac:dyDescent="0.15">
      <c r="A39">
        <v>700036</v>
      </c>
      <c r="B39" s="3" t="s">
        <v>265</v>
      </c>
      <c r="C39" s="3" t="s">
        <v>265</v>
      </c>
      <c r="D39" s="3" t="str">
        <f t="shared" si="1"/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39" s="2">
        <v>2</v>
      </c>
      <c r="F39" s="2">
        <v>2</v>
      </c>
      <c r="G39" t="str">
        <f>_xlfn.IFNA(VLOOKUP($A39*1000+G$3,奖励辅助!$B:$L,11,FALSE),"")</f>
        <v>{"g":20,"i":[{"t":"i","i":25032,"c":1,"tr":0}]}</v>
      </c>
      <c r="H39" t="str">
        <f>_xlfn.IFNA(","&amp;VLOOKUP($A39*1000+H$3,奖励辅助!$B:$L,11,FALSE),"")</f>
        <v>,{"g":20,"i":[{"t":"i","i":25031,"c":1,"tr":0}]}</v>
      </c>
      <c r="I39" t="str">
        <f>_xlfn.IFNA(","&amp;VLOOKUP($A39*1000+I$3,奖励辅助!$B:$L,11,FALSE),"")</f>
        <v>,{"g":20,"i":[{"t":"i","i":25041,"c":1,"tr":0}]}</v>
      </c>
      <c r="J39" t="str">
        <f>_xlfn.IFNA(","&amp;VLOOKUP($A39*1000+J$3,奖励辅助!$B:$L,11,FALSE),"")</f>
        <v>,{"g":20,"i":[{"t":"i","i":1,"c":50,"tr":0}]}</v>
      </c>
      <c r="K39" t="str">
        <f>_xlfn.IFNA(","&amp;VLOOKUP($A39*1000+K$3,奖励辅助!$B:$L,11,FALSE),"")</f>
        <v>,{"g":20,"i":[{"t":"i","i":29001,"c":1,"tr":0}]}</v>
      </c>
      <c r="L39" t="str">
        <f>_xlfn.IFNA(","&amp;VLOOKUP($A39*1000+L$3,奖励辅助!$B:$L,11,FALSE),"")</f>
        <v/>
      </c>
      <c r="M39" t="str">
        <f>_xlfn.IFNA(","&amp;VLOOKUP($A39*1000+M$3,奖励辅助!$B:$L,11,FALSE),"")</f>
        <v/>
      </c>
      <c r="N39" t="str">
        <f>_xlfn.IFNA(","&amp;VLOOKUP($A39*1000+N$3,奖励辅助!$B:$L,11,FALSE),"")</f>
        <v/>
      </c>
      <c r="O39" t="str">
        <f>_xlfn.IFNA(","&amp;VLOOKUP($A39*1000+O$3,奖励辅助!$B:$L,11,FALSE),"")</f>
        <v/>
      </c>
      <c r="P39" t="str">
        <f>_xlfn.IFNA(","&amp;VLOOKUP($A39*1000+P$3,奖励辅助!$B:$L,11,FALSE),"")</f>
        <v/>
      </c>
      <c r="Q39" t="str">
        <f>_xlfn.IFNA(","&amp;VLOOKUP($A39*1000+Q$3,奖励辅助!$B:$L,11,FALSE),"")</f>
        <v/>
      </c>
      <c r="R39" t="str">
        <f>_xlfn.IFNA(","&amp;VLOOKUP($A39*1000+R$3,奖励辅助!$B:$L,11,FALSE),"")</f>
        <v/>
      </c>
      <c r="S39" t="str">
        <f>_xlfn.IFNA(","&amp;VLOOKUP($A39*1000+S$3,奖励辅助!$B:$L,11,FALSE),"")</f>
        <v/>
      </c>
      <c r="T39" t="str">
        <f>_xlfn.IFNA(","&amp;VLOOKUP($A39*1000+T$3,奖励辅助!$B:$L,11,FALSE),"")</f>
        <v/>
      </c>
      <c r="U39" t="str">
        <f>_xlfn.IFNA(","&amp;VLOOKUP($A39*1000+U$3,奖励辅助!$B:$L,11,FALSE),"")</f>
        <v/>
      </c>
      <c r="V39" t="str">
        <f>_xlfn.IFNA(","&amp;VLOOKUP($A39*1000+V$3,奖励辅助!$B:$L,11,FALSE),"")</f>
        <v/>
      </c>
      <c r="W39" t="str">
        <f>_xlfn.IFNA(","&amp;VLOOKUP($A39*1000+W$3,奖励辅助!$B:$L,11,FALSE),"")</f>
        <v/>
      </c>
      <c r="X39" t="str">
        <f>_xlfn.IFNA(","&amp;VLOOKUP($A39*1000+X$3,奖励辅助!$B:$L,11,FALSE),"")</f>
        <v/>
      </c>
      <c r="Y39" t="str">
        <f>_xlfn.IFNA(","&amp;VLOOKUP($A39*1000+Y$3,奖励辅助!$B:$L,11,FALSE),"")</f>
        <v/>
      </c>
      <c r="Z39" t="str">
        <f>_xlfn.IFNA(","&amp;VLOOKUP($A39*1000+Z$3,奖励辅助!$B:$L,11,FALSE),"")</f>
        <v/>
      </c>
      <c r="AA39" t="str">
        <f>_xlfn.IFNA(","&amp;VLOOKUP($A39*1000+AA$3,奖励辅助!$B:$L,11,FALSE),"")</f>
        <v/>
      </c>
      <c r="AB39" t="str">
        <f>_xlfn.IFNA(","&amp;VLOOKUP($A39*1000+AB$3,奖励辅助!$B:$L,11,FALSE),"")</f>
        <v/>
      </c>
      <c r="AC39" t="str">
        <f>_xlfn.IFNA(","&amp;VLOOKUP($A39*1000+AC$3,奖励辅助!$B:$L,11,FALSE),"")</f>
        <v/>
      </c>
      <c r="AD39" t="str">
        <f>_xlfn.IFNA(","&amp;VLOOKUP($A39*1000+AD$3,奖励辅助!$B:$L,11,FALSE),"")</f>
        <v/>
      </c>
      <c r="AE39" t="str">
        <f>_xlfn.IFNA(","&amp;VLOOKUP($A39*1000+AE$3,奖励辅助!$B:$L,11,FALSE),"")</f>
        <v/>
      </c>
      <c r="AF39" t="str">
        <f>_xlfn.IFNA(","&amp;VLOOKUP($A39*1000+AF$3,奖励辅助!$B:$L,11,FALSE),"")</f>
        <v/>
      </c>
      <c r="AG39" t="str">
        <f>_xlfn.IFNA(","&amp;VLOOKUP($A39*1000+AG$3,奖励辅助!$B:$L,11,FALSE),"")</f>
        <v/>
      </c>
      <c r="AH39" t="str">
        <f>_xlfn.IFNA(","&amp;VLOOKUP($A39*1000+AH$3,奖励辅助!$B:$L,11,FALSE),"")</f>
        <v/>
      </c>
      <c r="AI39" t="str">
        <f>_xlfn.IFNA(","&amp;VLOOKUP($A39*1000+AI$3,奖励辅助!$B:$L,11,FALSE),"")</f>
        <v/>
      </c>
      <c r="AJ39" t="str">
        <f>_xlfn.IFNA(","&amp;VLOOKUP($A39*1000+AJ$3,奖励辅助!$B:$L,11,FALSE),"")</f>
        <v/>
      </c>
    </row>
    <row r="40" spans="1:36" x14ac:dyDescent="0.15">
      <c r="A40">
        <v>700037</v>
      </c>
      <c r="B40" s="3" t="s">
        <v>266</v>
      </c>
      <c r="C40" s="3" t="s">
        <v>266</v>
      </c>
      <c r="D40" s="3" t="str">
        <f t="shared" si="1"/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0" s="2">
        <v>2</v>
      </c>
      <c r="F40" s="2">
        <v>2</v>
      </c>
      <c r="G40" t="str">
        <f>_xlfn.IFNA(VLOOKUP($A40*1000+G$3,奖励辅助!$B:$L,11,FALSE),"")</f>
        <v>{"g":20,"i":[{"t":"i","i":25032,"c":1,"tr":0}]}</v>
      </c>
      <c r="H40" t="str">
        <f>_xlfn.IFNA(","&amp;VLOOKUP($A40*1000+H$3,奖励辅助!$B:$L,11,FALSE),"")</f>
        <v>,{"g":20,"i":[{"t":"i","i":25031,"c":1,"tr":0}]}</v>
      </c>
      <c r="I40" t="str">
        <f>_xlfn.IFNA(","&amp;VLOOKUP($A40*1000+I$3,奖励辅助!$B:$L,11,FALSE),"")</f>
        <v>,{"g":20,"i":[{"t":"i","i":25041,"c":1,"tr":0}]}</v>
      </c>
      <c r="J40" t="str">
        <f>_xlfn.IFNA(","&amp;VLOOKUP($A40*1000+J$3,奖励辅助!$B:$L,11,FALSE),"")</f>
        <v>,{"g":20,"i":[{"t":"i","i":1,"c":50,"tr":0}]}</v>
      </c>
      <c r="K40" t="str">
        <f>_xlfn.IFNA(","&amp;VLOOKUP($A40*1000+K$3,奖励辅助!$B:$L,11,FALSE),"")</f>
        <v>,{"g":20,"i":[{"t":"i","i":29001,"c":1,"tr":0}]}</v>
      </c>
      <c r="L40" t="str">
        <f>_xlfn.IFNA(","&amp;VLOOKUP($A40*1000+L$3,奖励辅助!$B:$L,11,FALSE),"")</f>
        <v/>
      </c>
      <c r="M40" t="str">
        <f>_xlfn.IFNA(","&amp;VLOOKUP($A40*1000+M$3,奖励辅助!$B:$L,11,FALSE),"")</f>
        <v/>
      </c>
      <c r="N40" t="str">
        <f>_xlfn.IFNA(","&amp;VLOOKUP($A40*1000+N$3,奖励辅助!$B:$L,11,FALSE),"")</f>
        <v/>
      </c>
      <c r="O40" t="str">
        <f>_xlfn.IFNA(","&amp;VLOOKUP($A40*1000+O$3,奖励辅助!$B:$L,11,FALSE),"")</f>
        <v/>
      </c>
      <c r="P40" t="str">
        <f>_xlfn.IFNA(","&amp;VLOOKUP($A40*1000+P$3,奖励辅助!$B:$L,11,FALSE),"")</f>
        <v/>
      </c>
      <c r="Q40" t="str">
        <f>_xlfn.IFNA(","&amp;VLOOKUP($A40*1000+Q$3,奖励辅助!$B:$L,11,FALSE),"")</f>
        <v/>
      </c>
      <c r="R40" t="str">
        <f>_xlfn.IFNA(","&amp;VLOOKUP($A40*1000+R$3,奖励辅助!$B:$L,11,FALSE),"")</f>
        <v/>
      </c>
      <c r="S40" t="str">
        <f>_xlfn.IFNA(","&amp;VLOOKUP($A40*1000+S$3,奖励辅助!$B:$L,11,FALSE),"")</f>
        <v/>
      </c>
      <c r="T40" t="str">
        <f>_xlfn.IFNA(","&amp;VLOOKUP($A40*1000+T$3,奖励辅助!$B:$L,11,FALSE),"")</f>
        <v/>
      </c>
      <c r="U40" t="str">
        <f>_xlfn.IFNA(","&amp;VLOOKUP($A40*1000+U$3,奖励辅助!$B:$L,11,FALSE),"")</f>
        <v/>
      </c>
      <c r="V40" t="str">
        <f>_xlfn.IFNA(","&amp;VLOOKUP($A40*1000+V$3,奖励辅助!$B:$L,11,FALSE),"")</f>
        <v/>
      </c>
      <c r="W40" t="str">
        <f>_xlfn.IFNA(","&amp;VLOOKUP($A40*1000+W$3,奖励辅助!$B:$L,11,FALSE),"")</f>
        <v/>
      </c>
      <c r="X40" t="str">
        <f>_xlfn.IFNA(","&amp;VLOOKUP($A40*1000+X$3,奖励辅助!$B:$L,11,FALSE),"")</f>
        <v/>
      </c>
      <c r="Y40" t="str">
        <f>_xlfn.IFNA(","&amp;VLOOKUP($A40*1000+Y$3,奖励辅助!$B:$L,11,FALSE),"")</f>
        <v/>
      </c>
      <c r="Z40" t="str">
        <f>_xlfn.IFNA(","&amp;VLOOKUP($A40*1000+Z$3,奖励辅助!$B:$L,11,FALSE),"")</f>
        <v/>
      </c>
      <c r="AA40" t="str">
        <f>_xlfn.IFNA(","&amp;VLOOKUP($A40*1000+AA$3,奖励辅助!$B:$L,11,FALSE),"")</f>
        <v/>
      </c>
      <c r="AB40" t="str">
        <f>_xlfn.IFNA(","&amp;VLOOKUP($A40*1000+AB$3,奖励辅助!$B:$L,11,FALSE),"")</f>
        <v/>
      </c>
      <c r="AC40" t="str">
        <f>_xlfn.IFNA(","&amp;VLOOKUP($A40*1000+AC$3,奖励辅助!$B:$L,11,FALSE),"")</f>
        <v/>
      </c>
      <c r="AD40" t="str">
        <f>_xlfn.IFNA(","&amp;VLOOKUP($A40*1000+AD$3,奖励辅助!$B:$L,11,FALSE),"")</f>
        <v/>
      </c>
      <c r="AE40" t="str">
        <f>_xlfn.IFNA(","&amp;VLOOKUP($A40*1000+AE$3,奖励辅助!$B:$L,11,FALSE),"")</f>
        <v/>
      </c>
      <c r="AF40" t="str">
        <f>_xlfn.IFNA(","&amp;VLOOKUP($A40*1000+AF$3,奖励辅助!$B:$L,11,FALSE),"")</f>
        <v/>
      </c>
      <c r="AG40" t="str">
        <f>_xlfn.IFNA(","&amp;VLOOKUP($A40*1000+AG$3,奖励辅助!$B:$L,11,FALSE),"")</f>
        <v/>
      </c>
      <c r="AH40" t="str">
        <f>_xlfn.IFNA(","&amp;VLOOKUP($A40*1000+AH$3,奖励辅助!$B:$L,11,FALSE),"")</f>
        <v/>
      </c>
      <c r="AI40" t="str">
        <f>_xlfn.IFNA(","&amp;VLOOKUP($A40*1000+AI$3,奖励辅助!$B:$L,11,FALSE),"")</f>
        <v/>
      </c>
      <c r="AJ40" t="str">
        <f>_xlfn.IFNA(","&amp;VLOOKUP($A40*1000+AJ$3,奖励辅助!$B:$L,11,FALSE),"")</f>
        <v/>
      </c>
    </row>
    <row r="41" spans="1:36" x14ac:dyDescent="0.15">
      <c r="A41">
        <v>700038</v>
      </c>
      <c r="B41" s="3" t="s">
        <v>267</v>
      </c>
      <c r="C41" s="3" t="s">
        <v>267</v>
      </c>
      <c r="D41" s="3" t="str">
        <f t="shared" si="1"/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1" s="2">
        <v>2</v>
      </c>
      <c r="F41" s="2">
        <v>2</v>
      </c>
      <c r="G41" t="str">
        <f>_xlfn.IFNA(VLOOKUP($A41*1000+G$3,奖励辅助!$B:$L,11,FALSE),"")</f>
        <v>{"g":20,"i":[{"t":"i","i":25032,"c":1,"tr":0}]}</v>
      </c>
      <c r="H41" t="str">
        <f>_xlfn.IFNA(","&amp;VLOOKUP($A41*1000+H$3,奖励辅助!$B:$L,11,FALSE),"")</f>
        <v>,{"g":20,"i":[{"t":"i","i":25031,"c":1,"tr":0}]}</v>
      </c>
      <c r="I41" t="str">
        <f>_xlfn.IFNA(","&amp;VLOOKUP($A41*1000+I$3,奖励辅助!$B:$L,11,FALSE),"")</f>
        <v>,{"g":20,"i":[{"t":"i","i":25041,"c":1,"tr":0}]}</v>
      </c>
      <c r="J41" t="str">
        <f>_xlfn.IFNA(","&amp;VLOOKUP($A41*1000+J$3,奖励辅助!$B:$L,11,FALSE),"")</f>
        <v>,{"g":20,"i":[{"t":"i","i":1,"c":50,"tr":0}]}</v>
      </c>
      <c r="K41" t="str">
        <f>_xlfn.IFNA(","&amp;VLOOKUP($A41*1000+K$3,奖励辅助!$B:$L,11,FALSE),"")</f>
        <v>,{"g":20,"i":[{"t":"i","i":29001,"c":1,"tr":0}]}</v>
      </c>
      <c r="L41" t="str">
        <f>_xlfn.IFNA(","&amp;VLOOKUP($A41*1000+L$3,奖励辅助!$B:$L,11,FALSE),"")</f>
        <v/>
      </c>
      <c r="M41" t="str">
        <f>_xlfn.IFNA(","&amp;VLOOKUP($A41*1000+M$3,奖励辅助!$B:$L,11,FALSE),"")</f>
        <v/>
      </c>
      <c r="N41" t="str">
        <f>_xlfn.IFNA(","&amp;VLOOKUP($A41*1000+N$3,奖励辅助!$B:$L,11,FALSE),"")</f>
        <v/>
      </c>
      <c r="O41" t="str">
        <f>_xlfn.IFNA(","&amp;VLOOKUP($A41*1000+O$3,奖励辅助!$B:$L,11,FALSE),"")</f>
        <v/>
      </c>
      <c r="P41" t="str">
        <f>_xlfn.IFNA(","&amp;VLOOKUP($A41*1000+P$3,奖励辅助!$B:$L,11,FALSE),"")</f>
        <v/>
      </c>
      <c r="Q41" t="str">
        <f>_xlfn.IFNA(","&amp;VLOOKUP($A41*1000+Q$3,奖励辅助!$B:$L,11,FALSE),"")</f>
        <v/>
      </c>
      <c r="R41" t="str">
        <f>_xlfn.IFNA(","&amp;VLOOKUP($A41*1000+R$3,奖励辅助!$B:$L,11,FALSE),"")</f>
        <v/>
      </c>
      <c r="S41" t="str">
        <f>_xlfn.IFNA(","&amp;VLOOKUP($A41*1000+S$3,奖励辅助!$B:$L,11,FALSE),"")</f>
        <v/>
      </c>
      <c r="T41" t="str">
        <f>_xlfn.IFNA(","&amp;VLOOKUP($A41*1000+T$3,奖励辅助!$B:$L,11,FALSE),"")</f>
        <v/>
      </c>
      <c r="U41" t="str">
        <f>_xlfn.IFNA(","&amp;VLOOKUP($A41*1000+U$3,奖励辅助!$B:$L,11,FALSE),"")</f>
        <v/>
      </c>
      <c r="V41" t="str">
        <f>_xlfn.IFNA(","&amp;VLOOKUP($A41*1000+V$3,奖励辅助!$B:$L,11,FALSE),"")</f>
        <v/>
      </c>
      <c r="W41" t="str">
        <f>_xlfn.IFNA(","&amp;VLOOKUP($A41*1000+W$3,奖励辅助!$B:$L,11,FALSE),"")</f>
        <v/>
      </c>
      <c r="X41" t="str">
        <f>_xlfn.IFNA(","&amp;VLOOKUP($A41*1000+X$3,奖励辅助!$B:$L,11,FALSE),"")</f>
        <v/>
      </c>
      <c r="Y41" t="str">
        <f>_xlfn.IFNA(","&amp;VLOOKUP($A41*1000+Y$3,奖励辅助!$B:$L,11,FALSE),"")</f>
        <v/>
      </c>
      <c r="Z41" t="str">
        <f>_xlfn.IFNA(","&amp;VLOOKUP($A41*1000+Z$3,奖励辅助!$B:$L,11,FALSE),"")</f>
        <v/>
      </c>
      <c r="AA41" t="str">
        <f>_xlfn.IFNA(","&amp;VLOOKUP($A41*1000+AA$3,奖励辅助!$B:$L,11,FALSE),"")</f>
        <v/>
      </c>
      <c r="AB41" t="str">
        <f>_xlfn.IFNA(","&amp;VLOOKUP($A41*1000+AB$3,奖励辅助!$B:$L,11,FALSE),"")</f>
        <v/>
      </c>
      <c r="AC41" t="str">
        <f>_xlfn.IFNA(","&amp;VLOOKUP($A41*1000+AC$3,奖励辅助!$B:$L,11,FALSE),"")</f>
        <v/>
      </c>
      <c r="AD41" t="str">
        <f>_xlfn.IFNA(","&amp;VLOOKUP($A41*1000+AD$3,奖励辅助!$B:$L,11,FALSE),"")</f>
        <v/>
      </c>
      <c r="AE41" t="str">
        <f>_xlfn.IFNA(","&amp;VLOOKUP($A41*1000+AE$3,奖励辅助!$B:$L,11,FALSE),"")</f>
        <v/>
      </c>
      <c r="AF41" t="str">
        <f>_xlfn.IFNA(","&amp;VLOOKUP($A41*1000+AF$3,奖励辅助!$B:$L,11,FALSE),"")</f>
        <v/>
      </c>
      <c r="AG41" t="str">
        <f>_xlfn.IFNA(","&amp;VLOOKUP($A41*1000+AG$3,奖励辅助!$B:$L,11,FALSE),"")</f>
        <v/>
      </c>
      <c r="AH41" t="str">
        <f>_xlfn.IFNA(","&amp;VLOOKUP($A41*1000+AH$3,奖励辅助!$B:$L,11,FALSE),"")</f>
        <v/>
      </c>
      <c r="AI41" t="str">
        <f>_xlfn.IFNA(","&amp;VLOOKUP($A41*1000+AI$3,奖励辅助!$B:$L,11,FALSE),"")</f>
        <v/>
      </c>
      <c r="AJ41" t="str">
        <f>_xlfn.IFNA(","&amp;VLOOKUP($A41*1000+AJ$3,奖励辅助!$B:$L,11,FALSE),"")</f>
        <v/>
      </c>
    </row>
    <row r="42" spans="1:36" x14ac:dyDescent="0.15">
      <c r="A42">
        <v>700039</v>
      </c>
      <c r="B42" s="3" t="s">
        <v>268</v>
      </c>
      <c r="C42" s="3" t="s">
        <v>268</v>
      </c>
      <c r="D42" s="3" t="str">
        <f t="shared" si="1"/>
        <v>[{"g":20,"i":[{"t":"i","i":25032,"c":1,"tr":0}]},{"g":20,"i":[{"t":"i","i":25031,"c":1,"tr":0}]},{"g":20,"i":[{"t":"i","i":25041,"c":1,"tr":0}]},{"g":20,"i":[{"t":"i","i":1,"c":50,"tr":0}]},{"g":20,"i":[{"t":"i","i":29001,"c":1,"tr":0}]}]</v>
      </c>
      <c r="E42" s="2">
        <v>2</v>
      </c>
      <c r="F42" s="2">
        <v>2</v>
      </c>
      <c r="G42" t="str">
        <f>_xlfn.IFNA(VLOOKUP($A42*1000+G$3,奖励辅助!$B:$L,11,FALSE),"")</f>
        <v>{"g":20,"i":[{"t":"i","i":25032,"c":1,"tr":0}]}</v>
      </c>
      <c r="H42" t="str">
        <f>_xlfn.IFNA(","&amp;VLOOKUP($A42*1000+H$3,奖励辅助!$B:$L,11,FALSE),"")</f>
        <v>,{"g":20,"i":[{"t":"i","i":25031,"c":1,"tr":0}]}</v>
      </c>
      <c r="I42" t="str">
        <f>_xlfn.IFNA(","&amp;VLOOKUP($A42*1000+I$3,奖励辅助!$B:$L,11,FALSE),"")</f>
        <v>,{"g":20,"i":[{"t":"i","i":25041,"c":1,"tr":0}]}</v>
      </c>
      <c r="J42" t="str">
        <f>_xlfn.IFNA(","&amp;VLOOKUP($A42*1000+J$3,奖励辅助!$B:$L,11,FALSE),"")</f>
        <v>,{"g":20,"i":[{"t":"i","i":1,"c":50,"tr":0}]}</v>
      </c>
      <c r="K42" t="str">
        <f>_xlfn.IFNA(","&amp;VLOOKUP($A42*1000+K$3,奖励辅助!$B:$L,11,FALSE),"")</f>
        <v>,{"g":20,"i":[{"t":"i","i":29001,"c":1,"tr":0}]}</v>
      </c>
      <c r="L42" t="str">
        <f>_xlfn.IFNA(","&amp;VLOOKUP($A42*1000+L$3,奖励辅助!$B:$L,11,FALSE),"")</f>
        <v/>
      </c>
      <c r="M42" t="str">
        <f>_xlfn.IFNA(","&amp;VLOOKUP($A42*1000+M$3,奖励辅助!$B:$L,11,FALSE),"")</f>
        <v/>
      </c>
      <c r="N42" t="str">
        <f>_xlfn.IFNA(","&amp;VLOOKUP($A42*1000+N$3,奖励辅助!$B:$L,11,FALSE),"")</f>
        <v/>
      </c>
      <c r="O42" t="str">
        <f>_xlfn.IFNA(","&amp;VLOOKUP($A42*1000+O$3,奖励辅助!$B:$L,11,FALSE),"")</f>
        <v/>
      </c>
      <c r="P42" t="str">
        <f>_xlfn.IFNA(","&amp;VLOOKUP($A42*1000+P$3,奖励辅助!$B:$L,11,FALSE),"")</f>
        <v/>
      </c>
      <c r="Q42" t="str">
        <f>_xlfn.IFNA(","&amp;VLOOKUP($A42*1000+Q$3,奖励辅助!$B:$L,11,FALSE),"")</f>
        <v/>
      </c>
      <c r="R42" t="str">
        <f>_xlfn.IFNA(","&amp;VLOOKUP($A42*1000+R$3,奖励辅助!$B:$L,11,FALSE),"")</f>
        <v/>
      </c>
      <c r="S42" t="str">
        <f>_xlfn.IFNA(","&amp;VLOOKUP($A42*1000+S$3,奖励辅助!$B:$L,11,FALSE),"")</f>
        <v/>
      </c>
      <c r="T42" t="str">
        <f>_xlfn.IFNA(","&amp;VLOOKUP($A42*1000+T$3,奖励辅助!$B:$L,11,FALSE),"")</f>
        <v/>
      </c>
      <c r="U42" t="str">
        <f>_xlfn.IFNA(","&amp;VLOOKUP($A42*1000+U$3,奖励辅助!$B:$L,11,FALSE),"")</f>
        <v/>
      </c>
      <c r="V42" t="str">
        <f>_xlfn.IFNA(","&amp;VLOOKUP($A42*1000+V$3,奖励辅助!$B:$L,11,FALSE),"")</f>
        <v/>
      </c>
      <c r="W42" t="str">
        <f>_xlfn.IFNA(","&amp;VLOOKUP($A42*1000+W$3,奖励辅助!$B:$L,11,FALSE),"")</f>
        <v/>
      </c>
      <c r="X42" t="str">
        <f>_xlfn.IFNA(","&amp;VLOOKUP($A42*1000+X$3,奖励辅助!$B:$L,11,FALSE),"")</f>
        <v/>
      </c>
      <c r="Y42" t="str">
        <f>_xlfn.IFNA(","&amp;VLOOKUP($A42*1000+Y$3,奖励辅助!$B:$L,11,FALSE),"")</f>
        <v/>
      </c>
      <c r="Z42" t="str">
        <f>_xlfn.IFNA(","&amp;VLOOKUP($A42*1000+Z$3,奖励辅助!$B:$L,11,FALSE),"")</f>
        <v/>
      </c>
      <c r="AA42" t="str">
        <f>_xlfn.IFNA(","&amp;VLOOKUP($A42*1000+AA$3,奖励辅助!$B:$L,11,FALSE),"")</f>
        <v/>
      </c>
      <c r="AB42" t="str">
        <f>_xlfn.IFNA(","&amp;VLOOKUP($A42*1000+AB$3,奖励辅助!$B:$L,11,FALSE),"")</f>
        <v/>
      </c>
      <c r="AC42" t="str">
        <f>_xlfn.IFNA(","&amp;VLOOKUP($A42*1000+AC$3,奖励辅助!$B:$L,11,FALSE),"")</f>
        <v/>
      </c>
      <c r="AD42" t="str">
        <f>_xlfn.IFNA(","&amp;VLOOKUP($A42*1000+AD$3,奖励辅助!$B:$L,11,FALSE),"")</f>
        <v/>
      </c>
      <c r="AE42" t="str">
        <f>_xlfn.IFNA(","&amp;VLOOKUP($A42*1000+AE$3,奖励辅助!$B:$L,11,FALSE),"")</f>
        <v/>
      </c>
      <c r="AF42" t="str">
        <f>_xlfn.IFNA(","&amp;VLOOKUP($A42*1000+AF$3,奖励辅助!$B:$L,11,FALSE),"")</f>
        <v/>
      </c>
      <c r="AG42" t="str">
        <f>_xlfn.IFNA(","&amp;VLOOKUP($A42*1000+AG$3,奖励辅助!$B:$L,11,FALSE),"")</f>
        <v/>
      </c>
      <c r="AH42" t="str">
        <f>_xlfn.IFNA(","&amp;VLOOKUP($A42*1000+AH$3,奖励辅助!$B:$L,11,FALSE),"")</f>
        <v/>
      </c>
      <c r="AI42" t="str">
        <f>_xlfn.IFNA(","&amp;VLOOKUP($A42*1000+AI$3,奖励辅助!$B:$L,11,FALSE),"")</f>
        <v/>
      </c>
      <c r="AJ42" t="str">
        <f>_xlfn.IFNA(","&amp;VLOOKUP($A42*1000+AJ$3,奖励辅助!$B:$L,11,FALSE),"")</f>
        <v/>
      </c>
    </row>
    <row r="43" spans="1:36" x14ac:dyDescent="0.15">
      <c r="A43">
        <v>700040</v>
      </c>
      <c r="B43" s="3" t="s">
        <v>269</v>
      </c>
      <c r="C43" s="3" t="s">
        <v>269</v>
      </c>
      <c r="D43" s="3" t="str">
        <f t="shared" si="1"/>
        <v>[{"g":20,"i":[{"t":"i","i":25042,"c":1,"tr":0}]},{"g":20,"i":[{"t":"i","i":25042,"c":1,"tr":0}]},{"g":20,"i":[{"t":"i","i":25042,"c":1,"tr":0}]},{"g":20,"i":[{"t":"i","i":25042,"c":1,"tr":0}]},{"g":20,"i":[{"t":"i","i":25042,"c":1,"tr":0}]}]</v>
      </c>
      <c r="E43" s="2">
        <v>2</v>
      </c>
      <c r="F43" s="2">
        <v>2</v>
      </c>
      <c r="G43" t="str">
        <f>_xlfn.IFNA(VLOOKUP($A43*1000+G$3,奖励辅助!$B:$L,11,FALSE),"")</f>
        <v>{"g":20,"i":[{"t":"i","i":25042,"c":1,"tr":0}]}</v>
      </c>
      <c r="H43" t="str">
        <f>_xlfn.IFNA(","&amp;VLOOKUP($A43*1000+H$3,奖励辅助!$B:$L,11,FALSE),"")</f>
        <v>,{"g":20,"i":[{"t":"i","i":25042,"c":1,"tr":0}]}</v>
      </c>
      <c r="I43" t="str">
        <f>_xlfn.IFNA(","&amp;VLOOKUP($A43*1000+I$3,奖励辅助!$B:$L,11,FALSE),"")</f>
        <v>,{"g":20,"i":[{"t":"i","i":25042,"c":1,"tr":0}]}</v>
      </c>
      <c r="J43" t="str">
        <f>_xlfn.IFNA(","&amp;VLOOKUP($A43*1000+J$3,奖励辅助!$B:$L,11,FALSE),"")</f>
        <v>,{"g":20,"i":[{"t":"i","i":25042,"c":1,"tr":0}]}</v>
      </c>
      <c r="K43" t="str">
        <f>_xlfn.IFNA(","&amp;VLOOKUP($A43*1000+K$3,奖励辅助!$B:$L,11,FALSE),"")</f>
        <v>,{"g":20,"i":[{"t":"i","i":25042,"c":1,"tr":0}]}</v>
      </c>
      <c r="L43" t="str">
        <f>_xlfn.IFNA(","&amp;VLOOKUP($A43*1000+L$3,奖励辅助!$B:$L,11,FALSE),"")</f>
        <v/>
      </c>
      <c r="M43" t="str">
        <f>_xlfn.IFNA(","&amp;VLOOKUP($A43*1000+M$3,奖励辅助!$B:$L,11,FALSE),"")</f>
        <v/>
      </c>
      <c r="N43" t="str">
        <f>_xlfn.IFNA(","&amp;VLOOKUP($A43*1000+N$3,奖励辅助!$B:$L,11,FALSE),"")</f>
        <v/>
      </c>
      <c r="O43" t="str">
        <f>_xlfn.IFNA(","&amp;VLOOKUP($A43*1000+O$3,奖励辅助!$B:$L,11,FALSE),"")</f>
        <v/>
      </c>
      <c r="P43" t="str">
        <f>_xlfn.IFNA(","&amp;VLOOKUP($A43*1000+P$3,奖励辅助!$B:$L,11,FALSE),"")</f>
        <v/>
      </c>
      <c r="Q43" t="str">
        <f>_xlfn.IFNA(","&amp;VLOOKUP($A43*1000+Q$3,奖励辅助!$B:$L,11,FALSE),"")</f>
        <v/>
      </c>
      <c r="R43" t="str">
        <f>_xlfn.IFNA(","&amp;VLOOKUP($A43*1000+R$3,奖励辅助!$B:$L,11,FALSE),"")</f>
        <v/>
      </c>
      <c r="S43" t="str">
        <f>_xlfn.IFNA(","&amp;VLOOKUP($A43*1000+S$3,奖励辅助!$B:$L,11,FALSE),"")</f>
        <v/>
      </c>
      <c r="T43" t="str">
        <f>_xlfn.IFNA(","&amp;VLOOKUP($A43*1000+T$3,奖励辅助!$B:$L,11,FALSE),"")</f>
        <v/>
      </c>
      <c r="U43" t="str">
        <f>_xlfn.IFNA(","&amp;VLOOKUP($A43*1000+U$3,奖励辅助!$B:$L,11,FALSE),"")</f>
        <v/>
      </c>
      <c r="V43" t="str">
        <f>_xlfn.IFNA(","&amp;VLOOKUP($A43*1000+V$3,奖励辅助!$B:$L,11,FALSE),"")</f>
        <v/>
      </c>
      <c r="W43" t="str">
        <f>_xlfn.IFNA(","&amp;VLOOKUP($A43*1000+W$3,奖励辅助!$B:$L,11,FALSE),"")</f>
        <v/>
      </c>
      <c r="X43" t="str">
        <f>_xlfn.IFNA(","&amp;VLOOKUP($A43*1000+X$3,奖励辅助!$B:$L,11,FALSE),"")</f>
        <v/>
      </c>
      <c r="Y43" t="str">
        <f>_xlfn.IFNA(","&amp;VLOOKUP($A43*1000+Y$3,奖励辅助!$B:$L,11,FALSE),"")</f>
        <v/>
      </c>
      <c r="Z43" t="str">
        <f>_xlfn.IFNA(","&amp;VLOOKUP($A43*1000+Z$3,奖励辅助!$B:$L,11,FALSE),"")</f>
        <v/>
      </c>
      <c r="AA43" t="str">
        <f>_xlfn.IFNA(","&amp;VLOOKUP($A43*1000+AA$3,奖励辅助!$B:$L,11,FALSE),"")</f>
        <v/>
      </c>
      <c r="AB43" t="str">
        <f>_xlfn.IFNA(","&amp;VLOOKUP($A43*1000+AB$3,奖励辅助!$B:$L,11,FALSE),"")</f>
        <v/>
      </c>
      <c r="AC43" t="str">
        <f>_xlfn.IFNA(","&amp;VLOOKUP($A43*1000+AC$3,奖励辅助!$B:$L,11,FALSE),"")</f>
        <v/>
      </c>
      <c r="AD43" t="str">
        <f>_xlfn.IFNA(","&amp;VLOOKUP($A43*1000+AD$3,奖励辅助!$B:$L,11,FALSE),"")</f>
        <v/>
      </c>
      <c r="AE43" t="str">
        <f>_xlfn.IFNA(","&amp;VLOOKUP($A43*1000+AE$3,奖励辅助!$B:$L,11,FALSE),"")</f>
        <v/>
      </c>
      <c r="AF43" t="str">
        <f>_xlfn.IFNA(","&amp;VLOOKUP($A43*1000+AF$3,奖励辅助!$B:$L,11,FALSE),"")</f>
        <v/>
      </c>
      <c r="AG43" t="str">
        <f>_xlfn.IFNA(","&amp;VLOOKUP($A43*1000+AG$3,奖励辅助!$B:$L,11,FALSE),"")</f>
        <v/>
      </c>
      <c r="AH43" t="str">
        <f>_xlfn.IFNA(","&amp;VLOOKUP($A43*1000+AH$3,奖励辅助!$B:$L,11,FALSE),"")</f>
        <v/>
      </c>
      <c r="AI43" t="str">
        <f>_xlfn.IFNA(","&amp;VLOOKUP($A43*1000+AI$3,奖励辅助!$B:$L,11,FALSE),"")</f>
        <v/>
      </c>
      <c r="AJ43" t="str">
        <f>_xlfn.IFNA(","&amp;VLOOKUP($A43*1000+AJ$3,奖励辅助!$B:$L,11,FALSE),"")</f>
        <v/>
      </c>
    </row>
    <row r="44" spans="1:36" x14ac:dyDescent="0.15">
      <c r="A44">
        <v>700041</v>
      </c>
      <c r="B44" s="3" t="s">
        <v>270</v>
      </c>
      <c r="C44" s="3" t="s">
        <v>270</v>
      </c>
      <c r="D44" s="3" t="str">
        <f t="shared" si="1"/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4" s="2">
        <v>2</v>
      </c>
      <c r="F44" s="2">
        <v>2</v>
      </c>
      <c r="G44" t="str">
        <f>_xlfn.IFNA(VLOOKUP($A44*1000+G$3,奖励辅助!$B:$L,11,FALSE),"")</f>
        <v>{"g":20,"i":[{"t":"i","i":25032,"c":1,"tr":0}]}</v>
      </c>
      <c r="H44" t="str">
        <f>_xlfn.IFNA(","&amp;VLOOKUP($A44*1000+H$3,奖励辅助!$B:$L,11,FALSE),"")</f>
        <v>,{"g":20,"i":[{"t":"i","i":25031,"c":1,"tr":0}]}</v>
      </c>
      <c r="I44" t="str">
        <f>_xlfn.IFNA(","&amp;VLOOKUP($A44*1000+I$3,奖励辅助!$B:$L,11,FALSE),"")</f>
        <v>,{"g":20,"i":[{"t":"i","i":25042,"c":1,"tr":0}]}</v>
      </c>
      <c r="J44" t="str">
        <f>_xlfn.IFNA(","&amp;VLOOKUP($A44*1000+J$3,奖励辅助!$B:$L,11,FALSE),"")</f>
        <v>,{"g":20,"i":[{"t":"i","i":1,"c":50,"tr":0}]}</v>
      </c>
      <c r="K44" t="str">
        <f>_xlfn.IFNA(","&amp;VLOOKUP($A44*1000+K$3,奖励辅助!$B:$L,11,FALSE),"")</f>
        <v>,{"g":20,"i":[{"t":"i","i":29001,"c":1,"tr":0}]}</v>
      </c>
      <c r="L44" t="str">
        <f>_xlfn.IFNA(","&amp;VLOOKUP($A44*1000+L$3,奖励辅助!$B:$L,11,FALSE),"")</f>
        <v/>
      </c>
      <c r="M44" t="str">
        <f>_xlfn.IFNA(","&amp;VLOOKUP($A44*1000+M$3,奖励辅助!$B:$L,11,FALSE),"")</f>
        <v/>
      </c>
      <c r="N44" t="str">
        <f>_xlfn.IFNA(","&amp;VLOOKUP($A44*1000+N$3,奖励辅助!$B:$L,11,FALSE),"")</f>
        <v/>
      </c>
      <c r="O44" t="str">
        <f>_xlfn.IFNA(","&amp;VLOOKUP($A44*1000+O$3,奖励辅助!$B:$L,11,FALSE),"")</f>
        <v/>
      </c>
      <c r="P44" t="str">
        <f>_xlfn.IFNA(","&amp;VLOOKUP($A44*1000+P$3,奖励辅助!$B:$L,11,FALSE),"")</f>
        <v/>
      </c>
      <c r="Q44" t="str">
        <f>_xlfn.IFNA(","&amp;VLOOKUP($A44*1000+Q$3,奖励辅助!$B:$L,11,FALSE),"")</f>
        <v/>
      </c>
      <c r="R44" t="str">
        <f>_xlfn.IFNA(","&amp;VLOOKUP($A44*1000+R$3,奖励辅助!$B:$L,11,FALSE),"")</f>
        <v/>
      </c>
      <c r="S44" t="str">
        <f>_xlfn.IFNA(","&amp;VLOOKUP($A44*1000+S$3,奖励辅助!$B:$L,11,FALSE),"")</f>
        <v/>
      </c>
      <c r="T44" t="str">
        <f>_xlfn.IFNA(","&amp;VLOOKUP($A44*1000+T$3,奖励辅助!$B:$L,11,FALSE),"")</f>
        <v/>
      </c>
      <c r="U44" t="str">
        <f>_xlfn.IFNA(","&amp;VLOOKUP($A44*1000+U$3,奖励辅助!$B:$L,11,FALSE),"")</f>
        <v/>
      </c>
      <c r="V44" t="str">
        <f>_xlfn.IFNA(","&amp;VLOOKUP($A44*1000+V$3,奖励辅助!$B:$L,11,FALSE),"")</f>
        <v/>
      </c>
      <c r="W44" t="str">
        <f>_xlfn.IFNA(","&amp;VLOOKUP($A44*1000+W$3,奖励辅助!$B:$L,11,FALSE),"")</f>
        <v/>
      </c>
      <c r="X44" t="str">
        <f>_xlfn.IFNA(","&amp;VLOOKUP($A44*1000+X$3,奖励辅助!$B:$L,11,FALSE),"")</f>
        <v/>
      </c>
      <c r="Y44" t="str">
        <f>_xlfn.IFNA(","&amp;VLOOKUP($A44*1000+Y$3,奖励辅助!$B:$L,11,FALSE),"")</f>
        <v/>
      </c>
      <c r="Z44" t="str">
        <f>_xlfn.IFNA(","&amp;VLOOKUP($A44*1000+Z$3,奖励辅助!$B:$L,11,FALSE),"")</f>
        <v/>
      </c>
      <c r="AA44" t="str">
        <f>_xlfn.IFNA(","&amp;VLOOKUP($A44*1000+AA$3,奖励辅助!$B:$L,11,FALSE),"")</f>
        <v/>
      </c>
      <c r="AB44" t="str">
        <f>_xlfn.IFNA(","&amp;VLOOKUP($A44*1000+AB$3,奖励辅助!$B:$L,11,FALSE),"")</f>
        <v/>
      </c>
      <c r="AC44" t="str">
        <f>_xlfn.IFNA(","&amp;VLOOKUP($A44*1000+AC$3,奖励辅助!$B:$L,11,FALSE),"")</f>
        <v/>
      </c>
      <c r="AD44" t="str">
        <f>_xlfn.IFNA(","&amp;VLOOKUP($A44*1000+AD$3,奖励辅助!$B:$L,11,FALSE),"")</f>
        <v/>
      </c>
      <c r="AE44" t="str">
        <f>_xlfn.IFNA(","&amp;VLOOKUP($A44*1000+AE$3,奖励辅助!$B:$L,11,FALSE),"")</f>
        <v/>
      </c>
      <c r="AF44" t="str">
        <f>_xlfn.IFNA(","&amp;VLOOKUP($A44*1000+AF$3,奖励辅助!$B:$L,11,FALSE),"")</f>
        <v/>
      </c>
      <c r="AG44" t="str">
        <f>_xlfn.IFNA(","&amp;VLOOKUP($A44*1000+AG$3,奖励辅助!$B:$L,11,FALSE),"")</f>
        <v/>
      </c>
      <c r="AH44" t="str">
        <f>_xlfn.IFNA(","&amp;VLOOKUP($A44*1000+AH$3,奖励辅助!$B:$L,11,FALSE),"")</f>
        <v/>
      </c>
      <c r="AI44" t="str">
        <f>_xlfn.IFNA(","&amp;VLOOKUP($A44*1000+AI$3,奖励辅助!$B:$L,11,FALSE),"")</f>
        <v/>
      </c>
      <c r="AJ44" t="str">
        <f>_xlfn.IFNA(","&amp;VLOOKUP($A44*1000+AJ$3,奖励辅助!$B:$L,11,FALSE),"")</f>
        <v/>
      </c>
    </row>
    <row r="45" spans="1:36" x14ac:dyDescent="0.15">
      <c r="A45">
        <v>700042</v>
      </c>
      <c r="B45" s="3" t="s">
        <v>271</v>
      </c>
      <c r="C45" s="3" t="s">
        <v>271</v>
      </c>
      <c r="D45" s="3" t="str">
        <f t="shared" si="1"/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5" s="2">
        <v>2</v>
      </c>
      <c r="F45" s="2">
        <v>2</v>
      </c>
      <c r="G45" t="str">
        <f>_xlfn.IFNA(VLOOKUP($A45*1000+G$3,奖励辅助!$B:$L,11,FALSE),"")</f>
        <v>{"g":20,"i":[{"t":"i","i":25032,"c":1,"tr":0}]}</v>
      </c>
      <c r="H45" t="str">
        <f>_xlfn.IFNA(","&amp;VLOOKUP($A45*1000+H$3,奖励辅助!$B:$L,11,FALSE),"")</f>
        <v>,{"g":20,"i":[{"t":"i","i":25031,"c":1,"tr":0}]}</v>
      </c>
      <c r="I45" t="str">
        <f>_xlfn.IFNA(","&amp;VLOOKUP($A45*1000+I$3,奖励辅助!$B:$L,11,FALSE),"")</f>
        <v>,{"g":20,"i":[{"t":"i","i":25042,"c":1,"tr":0}]}</v>
      </c>
      <c r="J45" t="str">
        <f>_xlfn.IFNA(","&amp;VLOOKUP($A45*1000+J$3,奖励辅助!$B:$L,11,FALSE),"")</f>
        <v>,{"g":20,"i":[{"t":"i","i":1,"c":50,"tr":0}]}</v>
      </c>
      <c r="K45" t="str">
        <f>_xlfn.IFNA(","&amp;VLOOKUP($A45*1000+K$3,奖励辅助!$B:$L,11,FALSE),"")</f>
        <v>,{"g":20,"i":[{"t":"i","i":29001,"c":1,"tr":0}]}</v>
      </c>
      <c r="L45" t="str">
        <f>_xlfn.IFNA(","&amp;VLOOKUP($A45*1000+L$3,奖励辅助!$B:$L,11,FALSE),"")</f>
        <v/>
      </c>
      <c r="M45" t="str">
        <f>_xlfn.IFNA(","&amp;VLOOKUP($A45*1000+M$3,奖励辅助!$B:$L,11,FALSE),"")</f>
        <v/>
      </c>
      <c r="N45" t="str">
        <f>_xlfn.IFNA(","&amp;VLOOKUP($A45*1000+N$3,奖励辅助!$B:$L,11,FALSE),"")</f>
        <v/>
      </c>
      <c r="O45" t="str">
        <f>_xlfn.IFNA(","&amp;VLOOKUP($A45*1000+O$3,奖励辅助!$B:$L,11,FALSE),"")</f>
        <v/>
      </c>
      <c r="P45" t="str">
        <f>_xlfn.IFNA(","&amp;VLOOKUP($A45*1000+P$3,奖励辅助!$B:$L,11,FALSE),"")</f>
        <v/>
      </c>
      <c r="Q45" t="str">
        <f>_xlfn.IFNA(","&amp;VLOOKUP($A45*1000+Q$3,奖励辅助!$B:$L,11,FALSE),"")</f>
        <v/>
      </c>
      <c r="R45" t="str">
        <f>_xlfn.IFNA(","&amp;VLOOKUP($A45*1000+R$3,奖励辅助!$B:$L,11,FALSE),"")</f>
        <v/>
      </c>
      <c r="S45" t="str">
        <f>_xlfn.IFNA(","&amp;VLOOKUP($A45*1000+S$3,奖励辅助!$B:$L,11,FALSE),"")</f>
        <v/>
      </c>
      <c r="T45" t="str">
        <f>_xlfn.IFNA(","&amp;VLOOKUP($A45*1000+T$3,奖励辅助!$B:$L,11,FALSE),"")</f>
        <v/>
      </c>
      <c r="U45" t="str">
        <f>_xlfn.IFNA(","&amp;VLOOKUP($A45*1000+U$3,奖励辅助!$B:$L,11,FALSE),"")</f>
        <v/>
      </c>
      <c r="V45" t="str">
        <f>_xlfn.IFNA(","&amp;VLOOKUP($A45*1000+V$3,奖励辅助!$B:$L,11,FALSE),"")</f>
        <v/>
      </c>
      <c r="W45" t="str">
        <f>_xlfn.IFNA(","&amp;VLOOKUP($A45*1000+W$3,奖励辅助!$B:$L,11,FALSE),"")</f>
        <v/>
      </c>
      <c r="X45" t="str">
        <f>_xlfn.IFNA(","&amp;VLOOKUP($A45*1000+X$3,奖励辅助!$B:$L,11,FALSE),"")</f>
        <v/>
      </c>
      <c r="Y45" t="str">
        <f>_xlfn.IFNA(","&amp;VLOOKUP($A45*1000+Y$3,奖励辅助!$B:$L,11,FALSE),"")</f>
        <v/>
      </c>
      <c r="Z45" t="str">
        <f>_xlfn.IFNA(","&amp;VLOOKUP($A45*1000+Z$3,奖励辅助!$B:$L,11,FALSE),"")</f>
        <v/>
      </c>
      <c r="AA45" t="str">
        <f>_xlfn.IFNA(","&amp;VLOOKUP($A45*1000+AA$3,奖励辅助!$B:$L,11,FALSE),"")</f>
        <v/>
      </c>
      <c r="AB45" t="str">
        <f>_xlfn.IFNA(","&amp;VLOOKUP($A45*1000+AB$3,奖励辅助!$B:$L,11,FALSE),"")</f>
        <v/>
      </c>
      <c r="AC45" t="str">
        <f>_xlfn.IFNA(","&amp;VLOOKUP($A45*1000+AC$3,奖励辅助!$B:$L,11,FALSE),"")</f>
        <v/>
      </c>
      <c r="AD45" t="str">
        <f>_xlfn.IFNA(","&amp;VLOOKUP($A45*1000+AD$3,奖励辅助!$B:$L,11,FALSE),"")</f>
        <v/>
      </c>
      <c r="AE45" t="str">
        <f>_xlfn.IFNA(","&amp;VLOOKUP($A45*1000+AE$3,奖励辅助!$B:$L,11,FALSE),"")</f>
        <v/>
      </c>
      <c r="AF45" t="str">
        <f>_xlfn.IFNA(","&amp;VLOOKUP($A45*1000+AF$3,奖励辅助!$B:$L,11,FALSE),"")</f>
        <v/>
      </c>
      <c r="AG45" t="str">
        <f>_xlfn.IFNA(","&amp;VLOOKUP($A45*1000+AG$3,奖励辅助!$B:$L,11,FALSE),"")</f>
        <v/>
      </c>
      <c r="AH45" t="str">
        <f>_xlfn.IFNA(","&amp;VLOOKUP($A45*1000+AH$3,奖励辅助!$B:$L,11,FALSE),"")</f>
        <v/>
      </c>
      <c r="AI45" t="str">
        <f>_xlfn.IFNA(","&amp;VLOOKUP($A45*1000+AI$3,奖励辅助!$B:$L,11,FALSE),"")</f>
        <v/>
      </c>
      <c r="AJ45" t="str">
        <f>_xlfn.IFNA(","&amp;VLOOKUP($A45*1000+AJ$3,奖励辅助!$B:$L,11,FALSE),"")</f>
        <v/>
      </c>
    </row>
    <row r="46" spans="1:36" x14ac:dyDescent="0.15">
      <c r="A46">
        <v>700043</v>
      </c>
      <c r="B46" s="3" t="s">
        <v>272</v>
      </c>
      <c r="C46" s="3" t="s">
        <v>272</v>
      </c>
      <c r="D46" s="3" t="str">
        <f t="shared" si="1"/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6" s="2">
        <v>2</v>
      </c>
      <c r="F46" s="2">
        <v>2</v>
      </c>
      <c r="G46" t="str">
        <f>_xlfn.IFNA(VLOOKUP($A46*1000+G$3,奖励辅助!$B:$L,11,FALSE),"")</f>
        <v>{"g":20,"i":[{"t":"i","i":25032,"c":1,"tr":0}]}</v>
      </c>
      <c r="H46" t="str">
        <f>_xlfn.IFNA(","&amp;VLOOKUP($A46*1000+H$3,奖励辅助!$B:$L,11,FALSE),"")</f>
        <v>,{"g":20,"i":[{"t":"i","i":25031,"c":1,"tr":0}]}</v>
      </c>
      <c r="I46" t="str">
        <f>_xlfn.IFNA(","&amp;VLOOKUP($A46*1000+I$3,奖励辅助!$B:$L,11,FALSE),"")</f>
        <v>,{"g":20,"i":[{"t":"i","i":25042,"c":1,"tr":0}]}</v>
      </c>
      <c r="J46" t="str">
        <f>_xlfn.IFNA(","&amp;VLOOKUP($A46*1000+J$3,奖励辅助!$B:$L,11,FALSE),"")</f>
        <v>,{"g":20,"i":[{"t":"i","i":1,"c":50,"tr":0}]}</v>
      </c>
      <c r="K46" t="str">
        <f>_xlfn.IFNA(","&amp;VLOOKUP($A46*1000+K$3,奖励辅助!$B:$L,11,FALSE),"")</f>
        <v>,{"g":20,"i":[{"t":"i","i":29001,"c":1,"tr":0}]}</v>
      </c>
      <c r="L46" t="str">
        <f>_xlfn.IFNA(","&amp;VLOOKUP($A46*1000+L$3,奖励辅助!$B:$L,11,FALSE),"")</f>
        <v/>
      </c>
      <c r="M46" t="str">
        <f>_xlfn.IFNA(","&amp;VLOOKUP($A46*1000+M$3,奖励辅助!$B:$L,11,FALSE),"")</f>
        <v/>
      </c>
      <c r="N46" t="str">
        <f>_xlfn.IFNA(","&amp;VLOOKUP($A46*1000+N$3,奖励辅助!$B:$L,11,FALSE),"")</f>
        <v/>
      </c>
      <c r="O46" t="str">
        <f>_xlfn.IFNA(","&amp;VLOOKUP($A46*1000+O$3,奖励辅助!$B:$L,11,FALSE),"")</f>
        <v/>
      </c>
      <c r="P46" t="str">
        <f>_xlfn.IFNA(","&amp;VLOOKUP($A46*1000+P$3,奖励辅助!$B:$L,11,FALSE),"")</f>
        <v/>
      </c>
      <c r="Q46" t="str">
        <f>_xlfn.IFNA(","&amp;VLOOKUP($A46*1000+Q$3,奖励辅助!$B:$L,11,FALSE),"")</f>
        <v/>
      </c>
      <c r="R46" t="str">
        <f>_xlfn.IFNA(","&amp;VLOOKUP($A46*1000+R$3,奖励辅助!$B:$L,11,FALSE),"")</f>
        <v/>
      </c>
      <c r="S46" t="str">
        <f>_xlfn.IFNA(","&amp;VLOOKUP($A46*1000+S$3,奖励辅助!$B:$L,11,FALSE),"")</f>
        <v/>
      </c>
      <c r="T46" t="str">
        <f>_xlfn.IFNA(","&amp;VLOOKUP($A46*1000+T$3,奖励辅助!$B:$L,11,FALSE),"")</f>
        <v/>
      </c>
      <c r="U46" t="str">
        <f>_xlfn.IFNA(","&amp;VLOOKUP($A46*1000+U$3,奖励辅助!$B:$L,11,FALSE),"")</f>
        <v/>
      </c>
      <c r="V46" t="str">
        <f>_xlfn.IFNA(","&amp;VLOOKUP($A46*1000+V$3,奖励辅助!$B:$L,11,FALSE),"")</f>
        <v/>
      </c>
      <c r="W46" t="str">
        <f>_xlfn.IFNA(","&amp;VLOOKUP($A46*1000+W$3,奖励辅助!$B:$L,11,FALSE),"")</f>
        <v/>
      </c>
      <c r="X46" t="str">
        <f>_xlfn.IFNA(","&amp;VLOOKUP($A46*1000+X$3,奖励辅助!$B:$L,11,FALSE),"")</f>
        <v/>
      </c>
      <c r="Y46" t="str">
        <f>_xlfn.IFNA(","&amp;VLOOKUP($A46*1000+Y$3,奖励辅助!$B:$L,11,FALSE),"")</f>
        <v/>
      </c>
      <c r="Z46" t="str">
        <f>_xlfn.IFNA(","&amp;VLOOKUP($A46*1000+Z$3,奖励辅助!$B:$L,11,FALSE),"")</f>
        <v/>
      </c>
      <c r="AA46" t="str">
        <f>_xlfn.IFNA(","&amp;VLOOKUP($A46*1000+AA$3,奖励辅助!$B:$L,11,FALSE),"")</f>
        <v/>
      </c>
      <c r="AB46" t="str">
        <f>_xlfn.IFNA(","&amp;VLOOKUP($A46*1000+AB$3,奖励辅助!$B:$L,11,FALSE),"")</f>
        <v/>
      </c>
      <c r="AC46" t="str">
        <f>_xlfn.IFNA(","&amp;VLOOKUP($A46*1000+AC$3,奖励辅助!$B:$L,11,FALSE),"")</f>
        <v/>
      </c>
      <c r="AD46" t="str">
        <f>_xlfn.IFNA(","&amp;VLOOKUP($A46*1000+AD$3,奖励辅助!$B:$L,11,FALSE),"")</f>
        <v/>
      </c>
      <c r="AE46" t="str">
        <f>_xlfn.IFNA(","&amp;VLOOKUP($A46*1000+AE$3,奖励辅助!$B:$L,11,FALSE),"")</f>
        <v/>
      </c>
      <c r="AF46" t="str">
        <f>_xlfn.IFNA(","&amp;VLOOKUP($A46*1000+AF$3,奖励辅助!$B:$L,11,FALSE),"")</f>
        <v/>
      </c>
      <c r="AG46" t="str">
        <f>_xlfn.IFNA(","&amp;VLOOKUP($A46*1000+AG$3,奖励辅助!$B:$L,11,FALSE),"")</f>
        <v/>
      </c>
      <c r="AH46" t="str">
        <f>_xlfn.IFNA(","&amp;VLOOKUP($A46*1000+AH$3,奖励辅助!$B:$L,11,FALSE),"")</f>
        <v/>
      </c>
      <c r="AI46" t="str">
        <f>_xlfn.IFNA(","&amp;VLOOKUP($A46*1000+AI$3,奖励辅助!$B:$L,11,FALSE),"")</f>
        <v/>
      </c>
      <c r="AJ46" t="str">
        <f>_xlfn.IFNA(","&amp;VLOOKUP($A46*1000+AJ$3,奖励辅助!$B:$L,11,FALSE),"")</f>
        <v/>
      </c>
    </row>
    <row r="47" spans="1:36" x14ac:dyDescent="0.15">
      <c r="A47">
        <v>700044</v>
      </c>
      <c r="B47" s="3" t="s">
        <v>273</v>
      </c>
      <c r="C47" s="3" t="s">
        <v>273</v>
      </c>
      <c r="D47" s="3" t="str">
        <f t="shared" si="1"/>
        <v>[{"g":20,"i":[{"t":"i","i":25032,"c":1,"tr":0}]},{"g":20,"i":[{"t":"i","i":25031,"c":1,"tr":0}]},{"g":20,"i":[{"t":"i","i":25042,"c":1,"tr":0}]},{"g":20,"i":[{"t":"i","i":1,"c":50,"tr":0}]},{"g":20,"i":[{"t":"i","i":29001,"c":1,"tr":0}]}]</v>
      </c>
      <c r="E47" s="2">
        <v>2</v>
      </c>
      <c r="F47" s="2">
        <v>2</v>
      </c>
      <c r="G47" t="str">
        <f>_xlfn.IFNA(VLOOKUP($A47*1000+G$3,奖励辅助!$B:$L,11,FALSE),"")</f>
        <v>{"g":20,"i":[{"t":"i","i":25032,"c":1,"tr":0}]}</v>
      </c>
      <c r="H47" t="str">
        <f>_xlfn.IFNA(","&amp;VLOOKUP($A47*1000+H$3,奖励辅助!$B:$L,11,FALSE),"")</f>
        <v>,{"g":20,"i":[{"t":"i","i":25031,"c":1,"tr":0}]}</v>
      </c>
      <c r="I47" t="str">
        <f>_xlfn.IFNA(","&amp;VLOOKUP($A47*1000+I$3,奖励辅助!$B:$L,11,FALSE),"")</f>
        <v>,{"g":20,"i":[{"t":"i","i":25042,"c":1,"tr":0}]}</v>
      </c>
      <c r="J47" t="str">
        <f>_xlfn.IFNA(","&amp;VLOOKUP($A47*1000+J$3,奖励辅助!$B:$L,11,FALSE),"")</f>
        <v>,{"g":20,"i":[{"t":"i","i":1,"c":50,"tr":0}]}</v>
      </c>
      <c r="K47" t="str">
        <f>_xlfn.IFNA(","&amp;VLOOKUP($A47*1000+K$3,奖励辅助!$B:$L,11,FALSE),"")</f>
        <v>,{"g":20,"i":[{"t":"i","i":29001,"c":1,"tr":0}]}</v>
      </c>
      <c r="L47" t="str">
        <f>_xlfn.IFNA(","&amp;VLOOKUP($A47*1000+L$3,奖励辅助!$B:$L,11,FALSE),"")</f>
        <v/>
      </c>
      <c r="M47" t="str">
        <f>_xlfn.IFNA(","&amp;VLOOKUP($A47*1000+M$3,奖励辅助!$B:$L,11,FALSE),"")</f>
        <v/>
      </c>
      <c r="N47" t="str">
        <f>_xlfn.IFNA(","&amp;VLOOKUP($A47*1000+N$3,奖励辅助!$B:$L,11,FALSE),"")</f>
        <v/>
      </c>
      <c r="O47" t="str">
        <f>_xlfn.IFNA(","&amp;VLOOKUP($A47*1000+O$3,奖励辅助!$B:$L,11,FALSE),"")</f>
        <v/>
      </c>
      <c r="P47" t="str">
        <f>_xlfn.IFNA(","&amp;VLOOKUP($A47*1000+P$3,奖励辅助!$B:$L,11,FALSE),"")</f>
        <v/>
      </c>
      <c r="Q47" t="str">
        <f>_xlfn.IFNA(","&amp;VLOOKUP($A47*1000+Q$3,奖励辅助!$B:$L,11,FALSE),"")</f>
        <v/>
      </c>
      <c r="R47" t="str">
        <f>_xlfn.IFNA(","&amp;VLOOKUP($A47*1000+R$3,奖励辅助!$B:$L,11,FALSE),"")</f>
        <v/>
      </c>
      <c r="S47" t="str">
        <f>_xlfn.IFNA(","&amp;VLOOKUP($A47*1000+S$3,奖励辅助!$B:$L,11,FALSE),"")</f>
        <v/>
      </c>
      <c r="T47" t="str">
        <f>_xlfn.IFNA(","&amp;VLOOKUP($A47*1000+T$3,奖励辅助!$B:$L,11,FALSE),"")</f>
        <v/>
      </c>
      <c r="U47" t="str">
        <f>_xlfn.IFNA(","&amp;VLOOKUP($A47*1000+U$3,奖励辅助!$B:$L,11,FALSE),"")</f>
        <v/>
      </c>
      <c r="V47" t="str">
        <f>_xlfn.IFNA(","&amp;VLOOKUP($A47*1000+V$3,奖励辅助!$B:$L,11,FALSE),"")</f>
        <v/>
      </c>
      <c r="W47" t="str">
        <f>_xlfn.IFNA(","&amp;VLOOKUP($A47*1000+W$3,奖励辅助!$B:$L,11,FALSE),"")</f>
        <v/>
      </c>
      <c r="X47" t="str">
        <f>_xlfn.IFNA(","&amp;VLOOKUP($A47*1000+X$3,奖励辅助!$B:$L,11,FALSE),"")</f>
        <v/>
      </c>
      <c r="Y47" t="str">
        <f>_xlfn.IFNA(","&amp;VLOOKUP($A47*1000+Y$3,奖励辅助!$B:$L,11,FALSE),"")</f>
        <v/>
      </c>
      <c r="Z47" t="str">
        <f>_xlfn.IFNA(","&amp;VLOOKUP($A47*1000+Z$3,奖励辅助!$B:$L,11,FALSE),"")</f>
        <v/>
      </c>
      <c r="AA47" t="str">
        <f>_xlfn.IFNA(","&amp;VLOOKUP($A47*1000+AA$3,奖励辅助!$B:$L,11,FALSE),"")</f>
        <v/>
      </c>
      <c r="AB47" t="str">
        <f>_xlfn.IFNA(","&amp;VLOOKUP($A47*1000+AB$3,奖励辅助!$B:$L,11,FALSE),"")</f>
        <v/>
      </c>
      <c r="AC47" t="str">
        <f>_xlfn.IFNA(","&amp;VLOOKUP($A47*1000+AC$3,奖励辅助!$B:$L,11,FALSE),"")</f>
        <v/>
      </c>
      <c r="AD47" t="str">
        <f>_xlfn.IFNA(","&amp;VLOOKUP($A47*1000+AD$3,奖励辅助!$B:$L,11,FALSE),"")</f>
        <v/>
      </c>
      <c r="AE47" t="str">
        <f>_xlfn.IFNA(","&amp;VLOOKUP($A47*1000+AE$3,奖励辅助!$B:$L,11,FALSE),"")</f>
        <v/>
      </c>
      <c r="AF47" t="str">
        <f>_xlfn.IFNA(","&amp;VLOOKUP($A47*1000+AF$3,奖励辅助!$B:$L,11,FALSE),"")</f>
        <v/>
      </c>
      <c r="AG47" t="str">
        <f>_xlfn.IFNA(","&amp;VLOOKUP($A47*1000+AG$3,奖励辅助!$B:$L,11,FALSE),"")</f>
        <v/>
      </c>
      <c r="AH47" t="str">
        <f>_xlfn.IFNA(","&amp;VLOOKUP($A47*1000+AH$3,奖励辅助!$B:$L,11,FALSE),"")</f>
        <v/>
      </c>
      <c r="AI47" t="str">
        <f>_xlfn.IFNA(","&amp;VLOOKUP($A47*1000+AI$3,奖励辅助!$B:$L,11,FALSE),"")</f>
        <v/>
      </c>
      <c r="AJ47" t="str">
        <f>_xlfn.IFNA(","&amp;VLOOKUP($A47*1000+AJ$3,奖励辅助!$B:$L,11,FALSE),"")</f>
        <v/>
      </c>
    </row>
    <row r="48" spans="1:36" x14ac:dyDescent="0.15">
      <c r="A48">
        <v>700045</v>
      </c>
      <c r="B48" s="3" t="s">
        <v>274</v>
      </c>
      <c r="C48" s="3" t="s">
        <v>274</v>
      </c>
      <c r="D48" s="3" t="str">
        <f t="shared" si="1"/>
        <v>[{"g":20,"i":[{"t":"i","i":25051,"c":1,"tr":0}]},{"g":20,"i":[{"t":"i","i":25051,"c":1,"tr":0}]},{"g":20,"i":[{"t":"i","i":25051,"c":1,"tr":0}]},{"g":20,"i":[{"t":"i","i":25051,"c":1,"tr":0}]},{"g":20,"i":[{"t":"i","i":25051,"c":1,"tr":0}]}]</v>
      </c>
      <c r="E48" s="2">
        <v>2</v>
      </c>
      <c r="F48" s="2">
        <v>2</v>
      </c>
      <c r="G48" t="str">
        <f>_xlfn.IFNA(VLOOKUP($A48*1000+G$3,奖励辅助!$B:$L,11,FALSE),"")</f>
        <v>{"g":20,"i":[{"t":"i","i":25051,"c":1,"tr":0}]}</v>
      </c>
      <c r="H48" t="str">
        <f>_xlfn.IFNA(","&amp;VLOOKUP($A48*1000+H$3,奖励辅助!$B:$L,11,FALSE),"")</f>
        <v>,{"g":20,"i":[{"t":"i","i":25051,"c":1,"tr":0}]}</v>
      </c>
      <c r="I48" t="str">
        <f>_xlfn.IFNA(","&amp;VLOOKUP($A48*1000+I$3,奖励辅助!$B:$L,11,FALSE),"")</f>
        <v>,{"g":20,"i":[{"t":"i","i":25051,"c":1,"tr":0}]}</v>
      </c>
      <c r="J48" t="str">
        <f>_xlfn.IFNA(","&amp;VLOOKUP($A48*1000+J$3,奖励辅助!$B:$L,11,FALSE),"")</f>
        <v>,{"g":20,"i":[{"t":"i","i":25051,"c":1,"tr":0}]}</v>
      </c>
      <c r="K48" t="str">
        <f>_xlfn.IFNA(","&amp;VLOOKUP($A48*1000+K$3,奖励辅助!$B:$L,11,FALSE),"")</f>
        <v>,{"g":20,"i":[{"t":"i","i":25051,"c":1,"tr":0}]}</v>
      </c>
      <c r="L48" t="str">
        <f>_xlfn.IFNA(","&amp;VLOOKUP($A48*1000+L$3,奖励辅助!$B:$L,11,FALSE),"")</f>
        <v/>
      </c>
      <c r="M48" t="str">
        <f>_xlfn.IFNA(","&amp;VLOOKUP($A48*1000+M$3,奖励辅助!$B:$L,11,FALSE),"")</f>
        <v/>
      </c>
      <c r="N48" t="str">
        <f>_xlfn.IFNA(","&amp;VLOOKUP($A48*1000+N$3,奖励辅助!$B:$L,11,FALSE),"")</f>
        <v/>
      </c>
      <c r="O48" t="str">
        <f>_xlfn.IFNA(","&amp;VLOOKUP($A48*1000+O$3,奖励辅助!$B:$L,11,FALSE),"")</f>
        <v/>
      </c>
      <c r="P48" t="str">
        <f>_xlfn.IFNA(","&amp;VLOOKUP($A48*1000+P$3,奖励辅助!$B:$L,11,FALSE),"")</f>
        <v/>
      </c>
      <c r="Q48" t="str">
        <f>_xlfn.IFNA(","&amp;VLOOKUP($A48*1000+Q$3,奖励辅助!$B:$L,11,FALSE),"")</f>
        <v/>
      </c>
      <c r="R48" t="str">
        <f>_xlfn.IFNA(","&amp;VLOOKUP($A48*1000+R$3,奖励辅助!$B:$L,11,FALSE),"")</f>
        <v/>
      </c>
      <c r="S48" t="str">
        <f>_xlfn.IFNA(","&amp;VLOOKUP($A48*1000+S$3,奖励辅助!$B:$L,11,FALSE),"")</f>
        <v/>
      </c>
      <c r="T48" t="str">
        <f>_xlfn.IFNA(","&amp;VLOOKUP($A48*1000+T$3,奖励辅助!$B:$L,11,FALSE),"")</f>
        <v/>
      </c>
      <c r="U48" t="str">
        <f>_xlfn.IFNA(","&amp;VLOOKUP($A48*1000+U$3,奖励辅助!$B:$L,11,FALSE),"")</f>
        <v/>
      </c>
      <c r="V48" t="str">
        <f>_xlfn.IFNA(","&amp;VLOOKUP($A48*1000+V$3,奖励辅助!$B:$L,11,FALSE),"")</f>
        <v/>
      </c>
      <c r="W48" t="str">
        <f>_xlfn.IFNA(","&amp;VLOOKUP($A48*1000+W$3,奖励辅助!$B:$L,11,FALSE),"")</f>
        <v/>
      </c>
      <c r="X48" t="str">
        <f>_xlfn.IFNA(","&amp;VLOOKUP($A48*1000+X$3,奖励辅助!$B:$L,11,FALSE),"")</f>
        <v/>
      </c>
      <c r="Y48" t="str">
        <f>_xlfn.IFNA(","&amp;VLOOKUP($A48*1000+Y$3,奖励辅助!$B:$L,11,FALSE),"")</f>
        <v/>
      </c>
      <c r="Z48" t="str">
        <f>_xlfn.IFNA(","&amp;VLOOKUP($A48*1000+Z$3,奖励辅助!$B:$L,11,FALSE),"")</f>
        <v/>
      </c>
      <c r="AA48" t="str">
        <f>_xlfn.IFNA(","&amp;VLOOKUP($A48*1000+AA$3,奖励辅助!$B:$L,11,FALSE),"")</f>
        <v/>
      </c>
      <c r="AB48" t="str">
        <f>_xlfn.IFNA(","&amp;VLOOKUP($A48*1000+AB$3,奖励辅助!$B:$L,11,FALSE),"")</f>
        <v/>
      </c>
      <c r="AC48" t="str">
        <f>_xlfn.IFNA(","&amp;VLOOKUP($A48*1000+AC$3,奖励辅助!$B:$L,11,FALSE),"")</f>
        <v/>
      </c>
      <c r="AD48" t="str">
        <f>_xlfn.IFNA(","&amp;VLOOKUP($A48*1000+AD$3,奖励辅助!$B:$L,11,FALSE),"")</f>
        <v/>
      </c>
      <c r="AE48" t="str">
        <f>_xlfn.IFNA(","&amp;VLOOKUP($A48*1000+AE$3,奖励辅助!$B:$L,11,FALSE),"")</f>
        <v/>
      </c>
      <c r="AF48" t="str">
        <f>_xlfn.IFNA(","&amp;VLOOKUP($A48*1000+AF$3,奖励辅助!$B:$L,11,FALSE),"")</f>
        <v/>
      </c>
      <c r="AG48" t="str">
        <f>_xlfn.IFNA(","&amp;VLOOKUP($A48*1000+AG$3,奖励辅助!$B:$L,11,FALSE),"")</f>
        <v/>
      </c>
      <c r="AH48" t="str">
        <f>_xlfn.IFNA(","&amp;VLOOKUP($A48*1000+AH$3,奖励辅助!$B:$L,11,FALSE),"")</f>
        <v/>
      </c>
      <c r="AI48" t="str">
        <f>_xlfn.IFNA(","&amp;VLOOKUP($A48*1000+AI$3,奖励辅助!$B:$L,11,FALSE),"")</f>
        <v/>
      </c>
      <c r="AJ48" t="str">
        <f>_xlfn.IFNA(","&amp;VLOOKUP($A48*1000+AJ$3,奖励辅助!$B:$L,11,FALSE),"")</f>
        <v/>
      </c>
    </row>
    <row r="49" spans="1:36" x14ac:dyDescent="0.15">
      <c r="A49">
        <v>700046</v>
      </c>
      <c r="B49" s="3" t="s">
        <v>275</v>
      </c>
      <c r="C49" s="3" t="s">
        <v>275</v>
      </c>
      <c r="D49" s="3" t="str">
        <f t="shared" si="1"/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49" s="2">
        <v>2</v>
      </c>
      <c r="F49" s="2">
        <v>2</v>
      </c>
      <c r="G49" t="str">
        <f>_xlfn.IFNA(VLOOKUP($A49*1000+G$3,奖励辅助!$B:$L,11,FALSE),"")</f>
        <v>{"g":20,"i":[{"t":"i","i":25042,"c":1,"tr":0}]}</v>
      </c>
      <c r="H49" t="str">
        <f>_xlfn.IFNA(","&amp;VLOOKUP($A49*1000+H$3,奖励辅助!$B:$L,11,FALSE),"")</f>
        <v>,{"g":20,"i":[{"t":"i","i":25041,"c":1,"tr":0}]}</v>
      </c>
      <c r="I49" t="str">
        <f>_xlfn.IFNA(","&amp;VLOOKUP($A49*1000+I$3,奖励辅助!$B:$L,11,FALSE),"")</f>
        <v>,{"g":20,"i":[{"t":"i","i":25051,"c":1,"tr":0}]}</v>
      </c>
      <c r="J49" t="str">
        <f>_xlfn.IFNA(","&amp;VLOOKUP($A49*1000+J$3,奖励辅助!$B:$L,11,FALSE),"")</f>
        <v>,{"g":20,"i":[{"t":"i","i":1,"c":50,"tr":0}]}</v>
      </c>
      <c r="K49" t="str">
        <f>_xlfn.IFNA(","&amp;VLOOKUP($A49*1000+K$3,奖励辅助!$B:$L,11,FALSE),"")</f>
        <v>,{"g":20,"i":[{"t":"i","i":29001,"c":1,"tr":0}]}</v>
      </c>
      <c r="L49" t="str">
        <f>_xlfn.IFNA(","&amp;VLOOKUP($A49*1000+L$3,奖励辅助!$B:$L,11,FALSE),"")</f>
        <v/>
      </c>
      <c r="M49" t="str">
        <f>_xlfn.IFNA(","&amp;VLOOKUP($A49*1000+M$3,奖励辅助!$B:$L,11,FALSE),"")</f>
        <v/>
      </c>
      <c r="N49" t="str">
        <f>_xlfn.IFNA(","&amp;VLOOKUP($A49*1000+N$3,奖励辅助!$B:$L,11,FALSE),"")</f>
        <v/>
      </c>
      <c r="O49" t="str">
        <f>_xlfn.IFNA(","&amp;VLOOKUP($A49*1000+O$3,奖励辅助!$B:$L,11,FALSE),"")</f>
        <v/>
      </c>
      <c r="P49" t="str">
        <f>_xlfn.IFNA(","&amp;VLOOKUP($A49*1000+P$3,奖励辅助!$B:$L,11,FALSE),"")</f>
        <v/>
      </c>
      <c r="Q49" t="str">
        <f>_xlfn.IFNA(","&amp;VLOOKUP($A49*1000+Q$3,奖励辅助!$B:$L,11,FALSE),"")</f>
        <v/>
      </c>
      <c r="R49" t="str">
        <f>_xlfn.IFNA(","&amp;VLOOKUP($A49*1000+R$3,奖励辅助!$B:$L,11,FALSE),"")</f>
        <v/>
      </c>
      <c r="S49" t="str">
        <f>_xlfn.IFNA(","&amp;VLOOKUP($A49*1000+S$3,奖励辅助!$B:$L,11,FALSE),"")</f>
        <v/>
      </c>
      <c r="T49" t="str">
        <f>_xlfn.IFNA(","&amp;VLOOKUP($A49*1000+T$3,奖励辅助!$B:$L,11,FALSE),"")</f>
        <v/>
      </c>
      <c r="U49" t="str">
        <f>_xlfn.IFNA(","&amp;VLOOKUP($A49*1000+U$3,奖励辅助!$B:$L,11,FALSE),"")</f>
        <v/>
      </c>
      <c r="V49" t="str">
        <f>_xlfn.IFNA(","&amp;VLOOKUP($A49*1000+V$3,奖励辅助!$B:$L,11,FALSE),"")</f>
        <v/>
      </c>
      <c r="W49" t="str">
        <f>_xlfn.IFNA(","&amp;VLOOKUP($A49*1000+W$3,奖励辅助!$B:$L,11,FALSE),"")</f>
        <v/>
      </c>
      <c r="X49" t="str">
        <f>_xlfn.IFNA(","&amp;VLOOKUP($A49*1000+X$3,奖励辅助!$B:$L,11,FALSE),"")</f>
        <v/>
      </c>
      <c r="Y49" t="str">
        <f>_xlfn.IFNA(","&amp;VLOOKUP($A49*1000+Y$3,奖励辅助!$B:$L,11,FALSE),"")</f>
        <v/>
      </c>
      <c r="Z49" t="str">
        <f>_xlfn.IFNA(","&amp;VLOOKUP($A49*1000+Z$3,奖励辅助!$B:$L,11,FALSE),"")</f>
        <v/>
      </c>
      <c r="AA49" t="str">
        <f>_xlfn.IFNA(","&amp;VLOOKUP($A49*1000+AA$3,奖励辅助!$B:$L,11,FALSE),"")</f>
        <v/>
      </c>
      <c r="AB49" t="str">
        <f>_xlfn.IFNA(","&amp;VLOOKUP($A49*1000+AB$3,奖励辅助!$B:$L,11,FALSE),"")</f>
        <v/>
      </c>
      <c r="AC49" t="str">
        <f>_xlfn.IFNA(","&amp;VLOOKUP($A49*1000+AC$3,奖励辅助!$B:$L,11,FALSE),"")</f>
        <v/>
      </c>
      <c r="AD49" t="str">
        <f>_xlfn.IFNA(","&amp;VLOOKUP($A49*1000+AD$3,奖励辅助!$B:$L,11,FALSE),"")</f>
        <v/>
      </c>
      <c r="AE49" t="str">
        <f>_xlfn.IFNA(","&amp;VLOOKUP($A49*1000+AE$3,奖励辅助!$B:$L,11,FALSE),"")</f>
        <v/>
      </c>
      <c r="AF49" t="str">
        <f>_xlfn.IFNA(","&amp;VLOOKUP($A49*1000+AF$3,奖励辅助!$B:$L,11,FALSE),"")</f>
        <v/>
      </c>
      <c r="AG49" t="str">
        <f>_xlfn.IFNA(","&amp;VLOOKUP($A49*1000+AG$3,奖励辅助!$B:$L,11,FALSE),"")</f>
        <v/>
      </c>
      <c r="AH49" t="str">
        <f>_xlfn.IFNA(","&amp;VLOOKUP($A49*1000+AH$3,奖励辅助!$B:$L,11,FALSE),"")</f>
        <v/>
      </c>
      <c r="AI49" t="str">
        <f>_xlfn.IFNA(","&amp;VLOOKUP($A49*1000+AI$3,奖励辅助!$B:$L,11,FALSE),"")</f>
        <v/>
      </c>
      <c r="AJ49" t="str">
        <f>_xlfn.IFNA(","&amp;VLOOKUP($A49*1000+AJ$3,奖励辅助!$B:$L,11,FALSE),"")</f>
        <v/>
      </c>
    </row>
    <row r="50" spans="1:36" x14ac:dyDescent="0.15">
      <c r="A50">
        <v>700047</v>
      </c>
      <c r="B50" s="3" t="s">
        <v>276</v>
      </c>
      <c r="C50" s="3" t="s">
        <v>276</v>
      </c>
      <c r="D50" s="3" t="str">
        <f t="shared" si="1"/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0" s="2">
        <v>2</v>
      </c>
      <c r="F50" s="2">
        <v>2</v>
      </c>
      <c r="G50" t="str">
        <f>_xlfn.IFNA(VLOOKUP($A50*1000+G$3,奖励辅助!$B:$L,11,FALSE),"")</f>
        <v>{"g":20,"i":[{"t":"i","i":25042,"c":1,"tr":0}]}</v>
      </c>
      <c r="H50" t="str">
        <f>_xlfn.IFNA(","&amp;VLOOKUP($A50*1000+H$3,奖励辅助!$B:$L,11,FALSE),"")</f>
        <v>,{"g":20,"i":[{"t":"i","i":25041,"c":1,"tr":0}]}</v>
      </c>
      <c r="I50" t="str">
        <f>_xlfn.IFNA(","&amp;VLOOKUP($A50*1000+I$3,奖励辅助!$B:$L,11,FALSE),"")</f>
        <v>,{"g":20,"i":[{"t":"i","i":25051,"c":1,"tr":0}]}</v>
      </c>
      <c r="J50" t="str">
        <f>_xlfn.IFNA(","&amp;VLOOKUP($A50*1000+J$3,奖励辅助!$B:$L,11,FALSE),"")</f>
        <v>,{"g":20,"i":[{"t":"i","i":1,"c":50,"tr":0}]}</v>
      </c>
      <c r="K50" t="str">
        <f>_xlfn.IFNA(","&amp;VLOOKUP($A50*1000+K$3,奖励辅助!$B:$L,11,FALSE),"")</f>
        <v>,{"g":20,"i":[{"t":"i","i":29001,"c":1,"tr":0}]}</v>
      </c>
      <c r="L50" t="str">
        <f>_xlfn.IFNA(","&amp;VLOOKUP($A50*1000+L$3,奖励辅助!$B:$L,11,FALSE),"")</f>
        <v/>
      </c>
      <c r="M50" t="str">
        <f>_xlfn.IFNA(","&amp;VLOOKUP($A50*1000+M$3,奖励辅助!$B:$L,11,FALSE),"")</f>
        <v/>
      </c>
      <c r="N50" t="str">
        <f>_xlfn.IFNA(","&amp;VLOOKUP($A50*1000+N$3,奖励辅助!$B:$L,11,FALSE),"")</f>
        <v/>
      </c>
      <c r="O50" t="str">
        <f>_xlfn.IFNA(","&amp;VLOOKUP($A50*1000+O$3,奖励辅助!$B:$L,11,FALSE),"")</f>
        <v/>
      </c>
      <c r="P50" t="str">
        <f>_xlfn.IFNA(","&amp;VLOOKUP($A50*1000+P$3,奖励辅助!$B:$L,11,FALSE),"")</f>
        <v/>
      </c>
      <c r="Q50" t="str">
        <f>_xlfn.IFNA(","&amp;VLOOKUP($A50*1000+Q$3,奖励辅助!$B:$L,11,FALSE),"")</f>
        <v/>
      </c>
      <c r="R50" t="str">
        <f>_xlfn.IFNA(","&amp;VLOOKUP($A50*1000+R$3,奖励辅助!$B:$L,11,FALSE),"")</f>
        <v/>
      </c>
      <c r="S50" t="str">
        <f>_xlfn.IFNA(","&amp;VLOOKUP($A50*1000+S$3,奖励辅助!$B:$L,11,FALSE),"")</f>
        <v/>
      </c>
      <c r="T50" t="str">
        <f>_xlfn.IFNA(","&amp;VLOOKUP($A50*1000+T$3,奖励辅助!$B:$L,11,FALSE),"")</f>
        <v/>
      </c>
      <c r="U50" t="str">
        <f>_xlfn.IFNA(","&amp;VLOOKUP($A50*1000+U$3,奖励辅助!$B:$L,11,FALSE),"")</f>
        <v/>
      </c>
      <c r="V50" t="str">
        <f>_xlfn.IFNA(","&amp;VLOOKUP($A50*1000+V$3,奖励辅助!$B:$L,11,FALSE),"")</f>
        <v/>
      </c>
      <c r="W50" t="str">
        <f>_xlfn.IFNA(","&amp;VLOOKUP($A50*1000+W$3,奖励辅助!$B:$L,11,FALSE),"")</f>
        <v/>
      </c>
      <c r="X50" t="str">
        <f>_xlfn.IFNA(","&amp;VLOOKUP($A50*1000+X$3,奖励辅助!$B:$L,11,FALSE),"")</f>
        <v/>
      </c>
      <c r="Y50" t="str">
        <f>_xlfn.IFNA(","&amp;VLOOKUP($A50*1000+Y$3,奖励辅助!$B:$L,11,FALSE),"")</f>
        <v/>
      </c>
      <c r="Z50" t="str">
        <f>_xlfn.IFNA(","&amp;VLOOKUP($A50*1000+Z$3,奖励辅助!$B:$L,11,FALSE),"")</f>
        <v/>
      </c>
      <c r="AA50" t="str">
        <f>_xlfn.IFNA(","&amp;VLOOKUP($A50*1000+AA$3,奖励辅助!$B:$L,11,FALSE),"")</f>
        <v/>
      </c>
      <c r="AB50" t="str">
        <f>_xlfn.IFNA(","&amp;VLOOKUP($A50*1000+AB$3,奖励辅助!$B:$L,11,FALSE),"")</f>
        <v/>
      </c>
      <c r="AC50" t="str">
        <f>_xlfn.IFNA(","&amp;VLOOKUP($A50*1000+AC$3,奖励辅助!$B:$L,11,FALSE),"")</f>
        <v/>
      </c>
      <c r="AD50" t="str">
        <f>_xlfn.IFNA(","&amp;VLOOKUP($A50*1000+AD$3,奖励辅助!$B:$L,11,FALSE),"")</f>
        <v/>
      </c>
      <c r="AE50" t="str">
        <f>_xlfn.IFNA(","&amp;VLOOKUP($A50*1000+AE$3,奖励辅助!$B:$L,11,FALSE),"")</f>
        <v/>
      </c>
      <c r="AF50" t="str">
        <f>_xlfn.IFNA(","&amp;VLOOKUP($A50*1000+AF$3,奖励辅助!$B:$L,11,FALSE),"")</f>
        <v/>
      </c>
      <c r="AG50" t="str">
        <f>_xlfn.IFNA(","&amp;VLOOKUP($A50*1000+AG$3,奖励辅助!$B:$L,11,FALSE),"")</f>
        <v/>
      </c>
      <c r="AH50" t="str">
        <f>_xlfn.IFNA(","&amp;VLOOKUP($A50*1000+AH$3,奖励辅助!$B:$L,11,FALSE),"")</f>
        <v/>
      </c>
      <c r="AI50" t="str">
        <f>_xlfn.IFNA(","&amp;VLOOKUP($A50*1000+AI$3,奖励辅助!$B:$L,11,FALSE),"")</f>
        <v/>
      </c>
      <c r="AJ50" t="str">
        <f>_xlfn.IFNA(","&amp;VLOOKUP($A50*1000+AJ$3,奖励辅助!$B:$L,11,FALSE),"")</f>
        <v/>
      </c>
    </row>
    <row r="51" spans="1:36" x14ac:dyDescent="0.15">
      <c r="A51">
        <v>700048</v>
      </c>
      <c r="B51" s="3" t="s">
        <v>277</v>
      </c>
      <c r="C51" s="3" t="s">
        <v>277</v>
      </c>
      <c r="D51" s="3" t="str">
        <f t="shared" ref="D51:D68" si="2">"["&amp;G51&amp;H51&amp;I51&amp;J51&amp;K51&amp;L51&amp;M51&amp;N51&amp;O51&amp;P51&amp;Q51&amp;R51&amp;S51&amp;T51&amp;U51&amp;V51&amp;W51&amp;X51&amp;Y51&amp;Z51&amp;AA51&amp;AB51&amp;AC51&amp;AD51&amp;AE51&amp;AF51&amp;AG51&amp;AH51&amp;AI51&amp;AJ51&amp;AK51&amp;AL51&amp;AM51&amp;AN51&amp;AO51&amp;AP51&amp;AQ51&amp;AR51&amp;AS51&amp;AT51&amp;AU51&amp;AV51&amp;AW51&amp;AX51&amp;AY51&amp;AZ51&amp;"]"</f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1" s="2">
        <v>2</v>
      </c>
      <c r="F51" s="2">
        <v>2</v>
      </c>
      <c r="G51" t="str">
        <f>_xlfn.IFNA(VLOOKUP($A51*1000+G$3,奖励辅助!$B:$L,11,FALSE),"")</f>
        <v>{"g":20,"i":[{"t":"i","i":25042,"c":1,"tr":0}]}</v>
      </c>
      <c r="H51" t="str">
        <f>_xlfn.IFNA(","&amp;VLOOKUP($A51*1000+H$3,奖励辅助!$B:$L,11,FALSE),"")</f>
        <v>,{"g":20,"i":[{"t":"i","i":25041,"c":1,"tr":0}]}</v>
      </c>
      <c r="I51" t="str">
        <f>_xlfn.IFNA(","&amp;VLOOKUP($A51*1000+I$3,奖励辅助!$B:$L,11,FALSE),"")</f>
        <v>,{"g":20,"i":[{"t":"i","i":25051,"c":1,"tr":0}]}</v>
      </c>
      <c r="J51" t="str">
        <f>_xlfn.IFNA(","&amp;VLOOKUP($A51*1000+J$3,奖励辅助!$B:$L,11,FALSE),"")</f>
        <v>,{"g":20,"i":[{"t":"i","i":1,"c":50,"tr":0}]}</v>
      </c>
      <c r="K51" t="str">
        <f>_xlfn.IFNA(","&amp;VLOOKUP($A51*1000+K$3,奖励辅助!$B:$L,11,FALSE),"")</f>
        <v>,{"g":20,"i":[{"t":"i","i":29001,"c":1,"tr":0}]}</v>
      </c>
      <c r="L51" t="str">
        <f>_xlfn.IFNA(","&amp;VLOOKUP($A51*1000+L$3,奖励辅助!$B:$L,11,FALSE),"")</f>
        <v/>
      </c>
      <c r="M51" t="str">
        <f>_xlfn.IFNA(","&amp;VLOOKUP($A51*1000+M$3,奖励辅助!$B:$L,11,FALSE),"")</f>
        <v/>
      </c>
      <c r="N51" t="str">
        <f>_xlfn.IFNA(","&amp;VLOOKUP($A51*1000+N$3,奖励辅助!$B:$L,11,FALSE),"")</f>
        <v/>
      </c>
      <c r="O51" t="str">
        <f>_xlfn.IFNA(","&amp;VLOOKUP($A51*1000+O$3,奖励辅助!$B:$L,11,FALSE),"")</f>
        <v/>
      </c>
      <c r="P51" t="str">
        <f>_xlfn.IFNA(","&amp;VLOOKUP($A51*1000+P$3,奖励辅助!$B:$L,11,FALSE),"")</f>
        <v/>
      </c>
      <c r="Q51" t="str">
        <f>_xlfn.IFNA(","&amp;VLOOKUP($A51*1000+Q$3,奖励辅助!$B:$L,11,FALSE),"")</f>
        <v/>
      </c>
      <c r="R51" t="str">
        <f>_xlfn.IFNA(","&amp;VLOOKUP($A51*1000+R$3,奖励辅助!$B:$L,11,FALSE),"")</f>
        <v/>
      </c>
      <c r="S51" t="str">
        <f>_xlfn.IFNA(","&amp;VLOOKUP($A51*1000+S$3,奖励辅助!$B:$L,11,FALSE),"")</f>
        <v/>
      </c>
      <c r="T51" t="str">
        <f>_xlfn.IFNA(","&amp;VLOOKUP($A51*1000+T$3,奖励辅助!$B:$L,11,FALSE),"")</f>
        <v/>
      </c>
      <c r="U51" t="str">
        <f>_xlfn.IFNA(","&amp;VLOOKUP($A51*1000+U$3,奖励辅助!$B:$L,11,FALSE),"")</f>
        <v/>
      </c>
      <c r="V51" t="str">
        <f>_xlfn.IFNA(","&amp;VLOOKUP($A51*1000+V$3,奖励辅助!$B:$L,11,FALSE),"")</f>
        <v/>
      </c>
      <c r="W51" t="str">
        <f>_xlfn.IFNA(","&amp;VLOOKUP($A51*1000+W$3,奖励辅助!$B:$L,11,FALSE),"")</f>
        <v/>
      </c>
      <c r="X51" t="str">
        <f>_xlfn.IFNA(","&amp;VLOOKUP($A51*1000+X$3,奖励辅助!$B:$L,11,FALSE),"")</f>
        <v/>
      </c>
      <c r="Y51" t="str">
        <f>_xlfn.IFNA(","&amp;VLOOKUP($A51*1000+Y$3,奖励辅助!$B:$L,11,FALSE),"")</f>
        <v/>
      </c>
      <c r="Z51" t="str">
        <f>_xlfn.IFNA(","&amp;VLOOKUP($A51*1000+Z$3,奖励辅助!$B:$L,11,FALSE),"")</f>
        <v/>
      </c>
      <c r="AA51" t="str">
        <f>_xlfn.IFNA(","&amp;VLOOKUP($A51*1000+AA$3,奖励辅助!$B:$L,11,FALSE),"")</f>
        <v/>
      </c>
      <c r="AB51" t="str">
        <f>_xlfn.IFNA(","&amp;VLOOKUP($A51*1000+AB$3,奖励辅助!$B:$L,11,FALSE),"")</f>
        <v/>
      </c>
      <c r="AC51" t="str">
        <f>_xlfn.IFNA(","&amp;VLOOKUP($A51*1000+AC$3,奖励辅助!$B:$L,11,FALSE),"")</f>
        <v/>
      </c>
      <c r="AD51" t="str">
        <f>_xlfn.IFNA(","&amp;VLOOKUP($A51*1000+AD$3,奖励辅助!$B:$L,11,FALSE),"")</f>
        <v/>
      </c>
      <c r="AE51" t="str">
        <f>_xlfn.IFNA(","&amp;VLOOKUP($A51*1000+AE$3,奖励辅助!$B:$L,11,FALSE),"")</f>
        <v/>
      </c>
      <c r="AF51" t="str">
        <f>_xlfn.IFNA(","&amp;VLOOKUP($A51*1000+AF$3,奖励辅助!$B:$L,11,FALSE),"")</f>
        <v/>
      </c>
      <c r="AG51" t="str">
        <f>_xlfn.IFNA(","&amp;VLOOKUP($A51*1000+AG$3,奖励辅助!$B:$L,11,FALSE),"")</f>
        <v/>
      </c>
      <c r="AH51" t="str">
        <f>_xlfn.IFNA(","&amp;VLOOKUP($A51*1000+AH$3,奖励辅助!$B:$L,11,FALSE),"")</f>
        <v/>
      </c>
      <c r="AI51" t="str">
        <f>_xlfn.IFNA(","&amp;VLOOKUP($A51*1000+AI$3,奖励辅助!$B:$L,11,FALSE),"")</f>
        <v/>
      </c>
      <c r="AJ51" t="str">
        <f>_xlfn.IFNA(","&amp;VLOOKUP($A51*1000+AJ$3,奖励辅助!$B:$L,11,FALSE),"")</f>
        <v/>
      </c>
    </row>
    <row r="52" spans="1:36" x14ac:dyDescent="0.15">
      <c r="A52">
        <v>700049</v>
      </c>
      <c r="B52" s="3" t="s">
        <v>278</v>
      </c>
      <c r="C52" s="3" t="s">
        <v>278</v>
      </c>
      <c r="D52" s="3" t="str">
        <f t="shared" si="2"/>
        <v>[{"g":20,"i":[{"t":"i","i":25042,"c":1,"tr":0}]},{"g":20,"i":[{"t":"i","i":25041,"c":1,"tr":0}]},{"g":20,"i":[{"t":"i","i":25051,"c":1,"tr":0}]},{"g":20,"i":[{"t":"i","i":1,"c":50,"tr":0}]},{"g":20,"i":[{"t":"i","i":29001,"c":1,"tr":0}]}]</v>
      </c>
      <c r="E52" s="2">
        <v>2</v>
      </c>
      <c r="F52" s="2">
        <v>2</v>
      </c>
      <c r="G52" t="str">
        <f>_xlfn.IFNA(VLOOKUP($A52*1000+G$3,奖励辅助!$B:$L,11,FALSE),"")</f>
        <v>{"g":20,"i":[{"t":"i","i":25042,"c":1,"tr":0}]}</v>
      </c>
      <c r="H52" t="str">
        <f>_xlfn.IFNA(","&amp;VLOOKUP($A52*1000+H$3,奖励辅助!$B:$L,11,FALSE),"")</f>
        <v>,{"g":20,"i":[{"t":"i","i":25041,"c":1,"tr":0}]}</v>
      </c>
      <c r="I52" t="str">
        <f>_xlfn.IFNA(","&amp;VLOOKUP($A52*1000+I$3,奖励辅助!$B:$L,11,FALSE),"")</f>
        <v>,{"g":20,"i":[{"t":"i","i":25051,"c":1,"tr":0}]}</v>
      </c>
      <c r="J52" t="str">
        <f>_xlfn.IFNA(","&amp;VLOOKUP($A52*1000+J$3,奖励辅助!$B:$L,11,FALSE),"")</f>
        <v>,{"g":20,"i":[{"t":"i","i":1,"c":50,"tr":0}]}</v>
      </c>
      <c r="K52" t="str">
        <f>_xlfn.IFNA(","&amp;VLOOKUP($A52*1000+K$3,奖励辅助!$B:$L,11,FALSE),"")</f>
        <v>,{"g":20,"i":[{"t":"i","i":29001,"c":1,"tr":0}]}</v>
      </c>
      <c r="L52" t="str">
        <f>_xlfn.IFNA(","&amp;VLOOKUP($A52*1000+L$3,奖励辅助!$B:$L,11,FALSE),"")</f>
        <v/>
      </c>
      <c r="M52" t="str">
        <f>_xlfn.IFNA(","&amp;VLOOKUP($A52*1000+M$3,奖励辅助!$B:$L,11,FALSE),"")</f>
        <v/>
      </c>
      <c r="N52" t="str">
        <f>_xlfn.IFNA(","&amp;VLOOKUP($A52*1000+N$3,奖励辅助!$B:$L,11,FALSE),"")</f>
        <v/>
      </c>
      <c r="O52" t="str">
        <f>_xlfn.IFNA(","&amp;VLOOKUP($A52*1000+O$3,奖励辅助!$B:$L,11,FALSE),"")</f>
        <v/>
      </c>
      <c r="P52" t="str">
        <f>_xlfn.IFNA(","&amp;VLOOKUP($A52*1000+P$3,奖励辅助!$B:$L,11,FALSE),"")</f>
        <v/>
      </c>
      <c r="Q52" t="str">
        <f>_xlfn.IFNA(","&amp;VLOOKUP($A52*1000+Q$3,奖励辅助!$B:$L,11,FALSE),"")</f>
        <v/>
      </c>
      <c r="R52" t="str">
        <f>_xlfn.IFNA(","&amp;VLOOKUP($A52*1000+R$3,奖励辅助!$B:$L,11,FALSE),"")</f>
        <v/>
      </c>
      <c r="S52" t="str">
        <f>_xlfn.IFNA(","&amp;VLOOKUP($A52*1000+S$3,奖励辅助!$B:$L,11,FALSE),"")</f>
        <v/>
      </c>
      <c r="T52" t="str">
        <f>_xlfn.IFNA(","&amp;VLOOKUP($A52*1000+T$3,奖励辅助!$B:$L,11,FALSE),"")</f>
        <v/>
      </c>
      <c r="U52" t="str">
        <f>_xlfn.IFNA(","&amp;VLOOKUP($A52*1000+U$3,奖励辅助!$B:$L,11,FALSE),"")</f>
        <v/>
      </c>
      <c r="V52" t="str">
        <f>_xlfn.IFNA(","&amp;VLOOKUP($A52*1000+V$3,奖励辅助!$B:$L,11,FALSE),"")</f>
        <v/>
      </c>
      <c r="W52" t="str">
        <f>_xlfn.IFNA(","&amp;VLOOKUP($A52*1000+W$3,奖励辅助!$B:$L,11,FALSE),"")</f>
        <v/>
      </c>
      <c r="X52" t="str">
        <f>_xlfn.IFNA(","&amp;VLOOKUP($A52*1000+X$3,奖励辅助!$B:$L,11,FALSE),"")</f>
        <v/>
      </c>
      <c r="Y52" t="str">
        <f>_xlfn.IFNA(","&amp;VLOOKUP($A52*1000+Y$3,奖励辅助!$B:$L,11,FALSE),"")</f>
        <v/>
      </c>
      <c r="Z52" t="str">
        <f>_xlfn.IFNA(","&amp;VLOOKUP($A52*1000+Z$3,奖励辅助!$B:$L,11,FALSE),"")</f>
        <v/>
      </c>
      <c r="AA52" t="str">
        <f>_xlfn.IFNA(","&amp;VLOOKUP($A52*1000+AA$3,奖励辅助!$B:$L,11,FALSE),"")</f>
        <v/>
      </c>
      <c r="AB52" t="str">
        <f>_xlfn.IFNA(","&amp;VLOOKUP($A52*1000+AB$3,奖励辅助!$B:$L,11,FALSE),"")</f>
        <v/>
      </c>
      <c r="AC52" t="str">
        <f>_xlfn.IFNA(","&amp;VLOOKUP($A52*1000+AC$3,奖励辅助!$B:$L,11,FALSE),"")</f>
        <v/>
      </c>
      <c r="AD52" t="str">
        <f>_xlfn.IFNA(","&amp;VLOOKUP($A52*1000+AD$3,奖励辅助!$B:$L,11,FALSE),"")</f>
        <v/>
      </c>
      <c r="AE52" t="str">
        <f>_xlfn.IFNA(","&amp;VLOOKUP($A52*1000+AE$3,奖励辅助!$B:$L,11,FALSE),"")</f>
        <v/>
      </c>
      <c r="AF52" t="str">
        <f>_xlfn.IFNA(","&amp;VLOOKUP($A52*1000+AF$3,奖励辅助!$B:$L,11,FALSE),"")</f>
        <v/>
      </c>
      <c r="AG52" t="str">
        <f>_xlfn.IFNA(","&amp;VLOOKUP($A52*1000+AG$3,奖励辅助!$B:$L,11,FALSE),"")</f>
        <v/>
      </c>
      <c r="AH52" t="str">
        <f>_xlfn.IFNA(","&amp;VLOOKUP($A52*1000+AH$3,奖励辅助!$B:$L,11,FALSE),"")</f>
        <v/>
      </c>
      <c r="AI52" t="str">
        <f>_xlfn.IFNA(","&amp;VLOOKUP($A52*1000+AI$3,奖励辅助!$B:$L,11,FALSE),"")</f>
        <v/>
      </c>
      <c r="AJ52" t="str">
        <f>_xlfn.IFNA(","&amp;VLOOKUP($A52*1000+AJ$3,奖励辅助!$B:$L,11,FALSE),"")</f>
        <v/>
      </c>
    </row>
    <row r="53" spans="1:36" x14ac:dyDescent="0.15">
      <c r="A53">
        <v>700050</v>
      </c>
      <c r="B53" s="3" t="s">
        <v>279</v>
      </c>
      <c r="C53" s="3" t="s">
        <v>279</v>
      </c>
      <c r="D53" s="3" t="str">
        <f t="shared" si="2"/>
        <v>[{"g":20,"i":[{"t":"i","i":25052,"c":1,"tr":0}]},{"g":20,"i":[{"t":"i","i":25052,"c":1,"tr":0}]},{"g":20,"i":[{"t":"i","i":25052,"c":1,"tr":0}]},{"g":20,"i":[{"t":"i","i":25052,"c":1,"tr":0}]},{"g":20,"i":[{"t":"i","i":25052,"c":1,"tr":0}]}]</v>
      </c>
      <c r="E53" s="2">
        <v>2</v>
      </c>
      <c r="F53" s="2">
        <v>2</v>
      </c>
      <c r="G53" t="str">
        <f>_xlfn.IFNA(VLOOKUP($A53*1000+G$3,奖励辅助!$B:$L,11,FALSE),"")</f>
        <v>{"g":20,"i":[{"t":"i","i":25052,"c":1,"tr":0}]}</v>
      </c>
      <c r="H53" t="str">
        <f>_xlfn.IFNA(","&amp;VLOOKUP($A53*1000+H$3,奖励辅助!$B:$L,11,FALSE),"")</f>
        <v>,{"g":20,"i":[{"t":"i","i":25052,"c":1,"tr":0}]}</v>
      </c>
      <c r="I53" t="str">
        <f>_xlfn.IFNA(","&amp;VLOOKUP($A53*1000+I$3,奖励辅助!$B:$L,11,FALSE),"")</f>
        <v>,{"g":20,"i":[{"t":"i","i":25052,"c":1,"tr":0}]}</v>
      </c>
      <c r="J53" t="str">
        <f>_xlfn.IFNA(","&amp;VLOOKUP($A53*1000+J$3,奖励辅助!$B:$L,11,FALSE),"")</f>
        <v>,{"g":20,"i":[{"t":"i","i":25052,"c":1,"tr":0}]}</v>
      </c>
      <c r="K53" t="str">
        <f>_xlfn.IFNA(","&amp;VLOOKUP($A53*1000+K$3,奖励辅助!$B:$L,11,FALSE),"")</f>
        <v>,{"g":20,"i":[{"t":"i","i":25052,"c":1,"tr":0}]}</v>
      </c>
      <c r="L53" t="str">
        <f>_xlfn.IFNA(","&amp;VLOOKUP($A53*1000+L$3,奖励辅助!$B:$L,11,FALSE),"")</f>
        <v/>
      </c>
      <c r="M53" t="str">
        <f>_xlfn.IFNA(","&amp;VLOOKUP($A53*1000+M$3,奖励辅助!$B:$L,11,FALSE),"")</f>
        <v/>
      </c>
      <c r="N53" t="str">
        <f>_xlfn.IFNA(","&amp;VLOOKUP($A53*1000+N$3,奖励辅助!$B:$L,11,FALSE),"")</f>
        <v/>
      </c>
      <c r="O53" t="str">
        <f>_xlfn.IFNA(","&amp;VLOOKUP($A53*1000+O$3,奖励辅助!$B:$L,11,FALSE),"")</f>
        <v/>
      </c>
      <c r="P53" t="str">
        <f>_xlfn.IFNA(","&amp;VLOOKUP($A53*1000+P$3,奖励辅助!$B:$L,11,FALSE),"")</f>
        <v/>
      </c>
      <c r="Q53" t="str">
        <f>_xlfn.IFNA(","&amp;VLOOKUP($A53*1000+Q$3,奖励辅助!$B:$L,11,FALSE),"")</f>
        <v/>
      </c>
      <c r="R53" t="str">
        <f>_xlfn.IFNA(","&amp;VLOOKUP($A53*1000+R$3,奖励辅助!$B:$L,11,FALSE),"")</f>
        <v/>
      </c>
      <c r="S53" t="str">
        <f>_xlfn.IFNA(","&amp;VLOOKUP($A53*1000+S$3,奖励辅助!$B:$L,11,FALSE),"")</f>
        <v/>
      </c>
      <c r="T53" t="str">
        <f>_xlfn.IFNA(","&amp;VLOOKUP($A53*1000+T$3,奖励辅助!$B:$L,11,FALSE),"")</f>
        <v/>
      </c>
      <c r="U53" t="str">
        <f>_xlfn.IFNA(","&amp;VLOOKUP($A53*1000+U$3,奖励辅助!$B:$L,11,FALSE),"")</f>
        <v/>
      </c>
      <c r="V53" t="str">
        <f>_xlfn.IFNA(","&amp;VLOOKUP($A53*1000+V$3,奖励辅助!$B:$L,11,FALSE),"")</f>
        <v/>
      </c>
      <c r="W53" t="str">
        <f>_xlfn.IFNA(","&amp;VLOOKUP($A53*1000+W$3,奖励辅助!$B:$L,11,FALSE),"")</f>
        <v/>
      </c>
      <c r="X53" t="str">
        <f>_xlfn.IFNA(","&amp;VLOOKUP($A53*1000+X$3,奖励辅助!$B:$L,11,FALSE),"")</f>
        <v/>
      </c>
      <c r="Y53" t="str">
        <f>_xlfn.IFNA(","&amp;VLOOKUP($A53*1000+Y$3,奖励辅助!$B:$L,11,FALSE),"")</f>
        <v/>
      </c>
      <c r="Z53" t="str">
        <f>_xlfn.IFNA(","&amp;VLOOKUP($A53*1000+Z$3,奖励辅助!$B:$L,11,FALSE),"")</f>
        <v/>
      </c>
      <c r="AA53" t="str">
        <f>_xlfn.IFNA(","&amp;VLOOKUP($A53*1000+AA$3,奖励辅助!$B:$L,11,FALSE),"")</f>
        <v/>
      </c>
      <c r="AB53" t="str">
        <f>_xlfn.IFNA(","&amp;VLOOKUP($A53*1000+AB$3,奖励辅助!$B:$L,11,FALSE),"")</f>
        <v/>
      </c>
      <c r="AC53" t="str">
        <f>_xlfn.IFNA(","&amp;VLOOKUP($A53*1000+AC$3,奖励辅助!$B:$L,11,FALSE),"")</f>
        <v/>
      </c>
      <c r="AD53" t="str">
        <f>_xlfn.IFNA(","&amp;VLOOKUP($A53*1000+AD$3,奖励辅助!$B:$L,11,FALSE),"")</f>
        <v/>
      </c>
      <c r="AE53" t="str">
        <f>_xlfn.IFNA(","&amp;VLOOKUP($A53*1000+AE$3,奖励辅助!$B:$L,11,FALSE),"")</f>
        <v/>
      </c>
      <c r="AF53" t="str">
        <f>_xlfn.IFNA(","&amp;VLOOKUP($A53*1000+AF$3,奖励辅助!$B:$L,11,FALSE),"")</f>
        <v/>
      </c>
      <c r="AG53" t="str">
        <f>_xlfn.IFNA(","&amp;VLOOKUP($A53*1000+AG$3,奖励辅助!$B:$L,11,FALSE),"")</f>
        <v/>
      </c>
      <c r="AH53" t="str">
        <f>_xlfn.IFNA(","&amp;VLOOKUP($A53*1000+AH$3,奖励辅助!$B:$L,11,FALSE),"")</f>
        <v/>
      </c>
      <c r="AI53" t="str">
        <f>_xlfn.IFNA(","&amp;VLOOKUP($A53*1000+AI$3,奖励辅助!$B:$L,11,FALSE),"")</f>
        <v/>
      </c>
      <c r="AJ53" t="str">
        <f>_xlfn.IFNA(","&amp;VLOOKUP($A53*1000+AJ$3,奖励辅助!$B:$L,11,FALSE),"")</f>
        <v/>
      </c>
    </row>
    <row r="54" spans="1:36" x14ac:dyDescent="0.15">
      <c r="A54">
        <v>700051</v>
      </c>
      <c r="B54" s="3" t="s">
        <v>280</v>
      </c>
      <c r="C54" s="3" t="s">
        <v>280</v>
      </c>
      <c r="D54" s="3" t="str">
        <f t="shared" si="2"/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4" s="2">
        <v>2</v>
      </c>
      <c r="F54" s="2">
        <v>2</v>
      </c>
      <c r="G54" t="str">
        <f>_xlfn.IFNA(VLOOKUP($A54*1000+G$3,奖励辅助!$B:$L,11,FALSE),"")</f>
        <v>{"g":20,"i":[{"t":"i","i":25042,"c":1,"tr":0}]}</v>
      </c>
      <c r="H54" t="str">
        <f>_xlfn.IFNA(","&amp;VLOOKUP($A54*1000+H$3,奖励辅助!$B:$L,11,FALSE),"")</f>
        <v>,{"g":20,"i":[{"t":"i","i":25041,"c":1,"tr":0}]}</v>
      </c>
      <c r="I54" t="str">
        <f>_xlfn.IFNA(","&amp;VLOOKUP($A54*1000+I$3,奖励辅助!$B:$L,11,FALSE),"")</f>
        <v>,{"g":20,"i":[{"t":"i","i":25052,"c":1,"tr":0}]}</v>
      </c>
      <c r="J54" t="str">
        <f>_xlfn.IFNA(","&amp;VLOOKUP($A54*1000+J$3,奖励辅助!$B:$L,11,FALSE),"")</f>
        <v>,{"g":20,"i":[{"t":"i","i":1,"c":50,"tr":0}]}</v>
      </c>
      <c r="K54" t="str">
        <f>_xlfn.IFNA(","&amp;VLOOKUP($A54*1000+K$3,奖励辅助!$B:$L,11,FALSE),"")</f>
        <v>,{"g":20,"i":[{"t":"i","i":29001,"c":1,"tr":0}]}</v>
      </c>
      <c r="L54" t="str">
        <f>_xlfn.IFNA(","&amp;VLOOKUP($A54*1000+L$3,奖励辅助!$B:$L,11,FALSE),"")</f>
        <v/>
      </c>
      <c r="M54" t="str">
        <f>_xlfn.IFNA(","&amp;VLOOKUP($A54*1000+M$3,奖励辅助!$B:$L,11,FALSE),"")</f>
        <v/>
      </c>
      <c r="N54" t="str">
        <f>_xlfn.IFNA(","&amp;VLOOKUP($A54*1000+N$3,奖励辅助!$B:$L,11,FALSE),"")</f>
        <v/>
      </c>
      <c r="O54" t="str">
        <f>_xlfn.IFNA(","&amp;VLOOKUP($A54*1000+O$3,奖励辅助!$B:$L,11,FALSE),"")</f>
        <v/>
      </c>
      <c r="P54" t="str">
        <f>_xlfn.IFNA(","&amp;VLOOKUP($A54*1000+P$3,奖励辅助!$B:$L,11,FALSE),"")</f>
        <v/>
      </c>
      <c r="Q54" t="str">
        <f>_xlfn.IFNA(","&amp;VLOOKUP($A54*1000+Q$3,奖励辅助!$B:$L,11,FALSE),"")</f>
        <v/>
      </c>
      <c r="R54" t="str">
        <f>_xlfn.IFNA(","&amp;VLOOKUP($A54*1000+R$3,奖励辅助!$B:$L,11,FALSE),"")</f>
        <v/>
      </c>
      <c r="S54" t="str">
        <f>_xlfn.IFNA(","&amp;VLOOKUP($A54*1000+S$3,奖励辅助!$B:$L,11,FALSE),"")</f>
        <v/>
      </c>
      <c r="T54" t="str">
        <f>_xlfn.IFNA(","&amp;VLOOKUP($A54*1000+T$3,奖励辅助!$B:$L,11,FALSE),"")</f>
        <v/>
      </c>
      <c r="U54" t="str">
        <f>_xlfn.IFNA(","&amp;VLOOKUP($A54*1000+U$3,奖励辅助!$B:$L,11,FALSE),"")</f>
        <v/>
      </c>
      <c r="V54" t="str">
        <f>_xlfn.IFNA(","&amp;VLOOKUP($A54*1000+V$3,奖励辅助!$B:$L,11,FALSE),"")</f>
        <v/>
      </c>
      <c r="W54" t="str">
        <f>_xlfn.IFNA(","&amp;VLOOKUP($A54*1000+W$3,奖励辅助!$B:$L,11,FALSE),"")</f>
        <v/>
      </c>
      <c r="X54" t="str">
        <f>_xlfn.IFNA(","&amp;VLOOKUP($A54*1000+X$3,奖励辅助!$B:$L,11,FALSE),"")</f>
        <v/>
      </c>
      <c r="Y54" t="str">
        <f>_xlfn.IFNA(","&amp;VLOOKUP($A54*1000+Y$3,奖励辅助!$B:$L,11,FALSE),"")</f>
        <v/>
      </c>
      <c r="Z54" t="str">
        <f>_xlfn.IFNA(","&amp;VLOOKUP($A54*1000+Z$3,奖励辅助!$B:$L,11,FALSE),"")</f>
        <v/>
      </c>
      <c r="AA54" t="str">
        <f>_xlfn.IFNA(","&amp;VLOOKUP($A54*1000+AA$3,奖励辅助!$B:$L,11,FALSE),"")</f>
        <v/>
      </c>
      <c r="AB54" t="str">
        <f>_xlfn.IFNA(","&amp;VLOOKUP($A54*1000+AB$3,奖励辅助!$B:$L,11,FALSE),"")</f>
        <v/>
      </c>
      <c r="AC54" t="str">
        <f>_xlfn.IFNA(","&amp;VLOOKUP($A54*1000+AC$3,奖励辅助!$B:$L,11,FALSE),"")</f>
        <v/>
      </c>
      <c r="AD54" t="str">
        <f>_xlfn.IFNA(","&amp;VLOOKUP($A54*1000+AD$3,奖励辅助!$B:$L,11,FALSE),"")</f>
        <v/>
      </c>
      <c r="AE54" t="str">
        <f>_xlfn.IFNA(","&amp;VLOOKUP($A54*1000+AE$3,奖励辅助!$B:$L,11,FALSE),"")</f>
        <v/>
      </c>
      <c r="AF54" t="str">
        <f>_xlfn.IFNA(","&amp;VLOOKUP($A54*1000+AF$3,奖励辅助!$B:$L,11,FALSE),"")</f>
        <v/>
      </c>
      <c r="AG54" t="str">
        <f>_xlfn.IFNA(","&amp;VLOOKUP($A54*1000+AG$3,奖励辅助!$B:$L,11,FALSE),"")</f>
        <v/>
      </c>
      <c r="AH54" t="str">
        <f>_xlfn.IFNA(","&amp;VLOOKUP($A54*1000+AH$3,奖励辅助!$B:$L,11,FALSE),"")</f>
        <v/>
      </c>
      <c r="AI54" t="str">
        <f>_xlfn.IFNA(","&amp;VLOOKUP($A54*1000+AI$3,奖励辅助!$B:$L,11,FALSE),"")</f>
        <v/>
      </c>
      <c r="AJ54" t="str">
        <f>_xlfn.IFNA(","&amp;VLOOKUP($A54*1000+AJ$3,奖励辅助!$B:$L,11,FALSE),"")</f>
        <v/>
      </c>
    </row>
    <row r="55" spans="1:36" x14ac:dyDescent="0.15">
      <c r="A55">
        <v>700052</v>
      </c>
      <c r="B55" s="3" t="s">
        <v>281</v>
      </c>
      <c r="C55" s="3" t="s">
        <v>281</v>
      </c>
      <c r="D55" s="3" t="str">
        <f t="shared" si="2"/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5" s="2">
        <v>2</v>
      </c>
      <c r="F55" s="2">
        <v>2</v>
      </c>
      <c r="G55" t="str">
        <f>_xlfn.IFNA(VLOOKUP($A55*1000+G$3,奖励辅助!$B:$L,11,FALSE),"")</f>
        <v>{"g":20,"i":[{"t":"i","i":25042,"c":1,"tr":0}]}</v>
      </c>
      <c r="H55" t="str">
        <f>_xlfn.IFNA(","&amp;VLOOKUP($A55*1000+H$3,奖励辅助!$B:$L,11,FALSE),"")</f>
        <v>,{"g":20,"i":[{"t":"i","i":25041,"c":1,"tr":0}]}</v>
      </c>
      <c r="I55" t="str">
        <f>_xlfn.IFNA(","&amp;VLOOKUP($A55*1000+I$3,奖励辅助!$B:$L,11,FALSE),"")</f>
        <v>,{"g":20,"i":[{"t":"i","i":25052,"c":1,"tr":0}]}</v>
      </c>
      <c r="J55" t="str">
        <f>_xlfn.IFNA(","&amp;VLOOKUP($A55*1000+J$3,奖励辅助!$B:$L,11,FALSE),"")</f>
        <v>,{"g":20,"i":[{"t":"i","i":1,"c":50,"tr":0}]}</v>
      </c>
      <c r="K55" t="str">
        <f>_xlfn.IFNA(","&amp;VLOOKUP($A55*1000+K$3,奖励辅助!$B:$L,11,FALSE),"")</f>
        <v>,{"g":20,"i":[{"t":"i","i":29001,"c":1,"tr":0}]}</v>
      </c>
      <c r="L55" t="str">
        <f>_xlfn.IFNA(","&amp;VLOOKUP($A55*1000+L$3,奖励辅助!$B:$L,11,FALSE),"")</f>
        <v/>
      </c>
      <c r="M55" t="str">
        <f>_xlfn.IFNA(","&amp;VLOOKUP($A55*1000+M$3,奖励辅助!$B:$L,11,FALSE),"")</f>
        <v/>
      </c>
      <c r="N55" t="str">
        <f>_xlfn.IFNA(","&amp;VLOOKUP($A55*1000+N$3,奖励辅助!$B:$L,11,FALSE),"")</f>
        <v/>
      </c>
      <c r="O55" t="str">
        <f>_xlfn.IFNA(","&amp;VLOOKUP($A55*1000+O$3,奖励辅助!$B:$L,11,FALSE),"")</f>
        <v/>
      </c>
      <c r="P55" t="str">
        <f>_xlfn.IFNA(","&amp;VLOOKUP($A55*1000+P$3,奖励辅助!$B:$L,11,FALSE),"")</f>
        <v/>
      </c>
      <c r="Q55" t="str">
        <f>_xlfn.IFNA(","&amp;VLOOKUP($A55*1000+Q$3,奖励辅助!$B:$L,11,FALSE),"")</f>
        <v/>
      </c>
      <c r="R55" t="str">
        <f>_xlfn.IFNA(","&amp;VLOOKUP($A55*1000+R$3,奖励辅助!$B:$L,11,FALSE),"")</f>
        <v/>
      </c>
      <c r="S55" t="str">
        <f>_xlfn.IFNA(","&amp;VLOOKUP($A55*1000+S$3,奖励辅助!$B:$L,11,FALSE),"")</f>
        <v/>
      </c>
      <c r="T55" t="str">
        <f>_xlfn.IFNA(","&amp;VLOOKUP($A55*1000+T$3,奖励辅助!$B:$L,11,FALSE),"")</f>
        <v/>
      </c>
      <c r="U55" t="str">
        <f>_xlfn.IFNA(","&amp;VLOOKUP($A55*1000+U$3,奖励辅助!$B:$L,11,FALSE),"")</f>
        <v/>
      </c>
      <c r="V55" t="str">
        <f>_xlfn.IFNA(","&amp;VLOOKUP($A55*1000+V$3,奖励辅助!$B:$L,11,FALSE),"")</f>
        <v/>
      </c>
      <c r="W55" t="str">
        <f>_xlfn.IFNA(","&amp;VLOOKUP($A55*1000+W$3,奖励辅助!$B:$L,11,FALSE),"")</f>
        <v/>
      </c>
      <c r="X55" t="str">
        <f>_xlfn.IFNA(","&amp;VLOOKUP($A55*1000+X$3,奖励辅助!$B:$L,11,FALSE),"")</f>
        <v/>
      </c>
      <c r="Y55" t="str">
        <f>_xlfn.IFNA(","&amp;VLOOKUP($A55*1000+Y$3,奖励辅助!$B:$L,11,FALSE),"")</f>
        <v/>
      </c>
      <c r="Z55" t="str">
        <f>_xlfn.IFNA(","&amp;VLOOKUP($A55*1000+Z$3,奖励辅助!$B:$L,11,FALSE),"")</f>
        <v/>
      </c>
      <c r="AA55" t="str">
        <f>_xlfn.IFNA(","&amp;VLOOKUP($A55*1000+AA$3,奖励辅助!$B:$L,11,FALSE),"")</f>
        <v/>
      </c>
      <c r="AB55" t="str">
        <f>_xlfn.IFNA(","&amp;VLOOKUP($A55*1000+AB$3,奖励辅助!$B:$L,11,FALSE),"")</f>
        <v/>
      </c>
      <c r="AC55" t="str">
        <f>_xlfn.IFNA(","&amp;VLOOKUP($A55*1000+AC$3,奖励辅助!$B:$L,11,FALSE),"")</f>
        <v/>
      </c>
      <c r="AD55" t="str">
        <f>_xlfn.IFNA(","&amp;VLOOKUP($A55*1000+AD$3,奖励辅助!$B:$L,11,FALSE),"")</f>
        <v/>
      </c>
      <c r="AE55" t="str">
        <f>_xlfn.IFNA(","&amp;VLOOKUP($A55*1000+AE$3,奖励辅助!$B:$L,11,FALSE),"")</f>
        <v/>
      </c>
      <c r="AF55" t="str">
        <f>_xlfn.IFNA(","&amp;VLOOKUP($A55*1000+AF$3,奖励辅助!$B:$L,11,FALSE),"")</f>
        <v/>
      </c>
      <c r="AG55" t="str">
        <f>_xlfn.IFNA(","&amp;VLOOKUP($A55*1000+AG$3,奖励辅助!$B:$L,11,FALSE),"")</f>
        <v/>
      </c>
      <c r="AH55" t="str">
        <f>_xlfn.IFNA(","&amp;VLOOKUP($A55*1000+AH$3,奖励辅助!$B:$L,11,FALSE),"")</f>
        <v/>
      </c>
      <c r="AI55" t="str">
        <f>_xlfn.IFNA(","&amp;VLOOKUP($A55*1000+AI$3,奖励辅助!$B:$L,11,FALSE),"")</f>
        <v/>
      </c>
      <c r="AJ55" t="str">
        <f>_xlfn.IFNA(","&amp;VLOOKUP($A55*1000+AJ$3,奖励辅助!$B:$L,11,FALSE),"")</f>
        <v/>
      </c>
    </row>
    <row r="56" spans="1:36" x14ac:dyDescent="0.15">
      <c r="A56">
        <v>700053</v>
      </c>
      <c r="B56" s="3" t="s">
        <v>282</v>
      </c>
      <c r="C56" s="3" t="s">
        <v>282</v>
      </c>
      <c r="D56" s="3" t="str">
        <f t="shared" si="2"/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6" s="2">
        <v>2</v>
      </c>
      <c r="F56" s="2">
        <v>2</v>
      </c>
      <c r="G56" t="str">
        <f>_xlfn.IFNA(VLOOKUP($A56*1000+G$3,奖励辅助!$B:$L,11,FALSE),"")</f>
        <v>{"g":20,"i":[{"t":"i","i":25042,"c":1,"tr":0}]}</v>
      </c>
      <c r="H56" t="str">
        <f>_xlfn.IFNA(","&amp;VLOOKUP($A56*1000+H$3,奖励辅助!$B:$L,11,FALSE),"")</f>
        <v>,{"g":20,"i":[{"t":"i","i":25041,"c":1,"tr":0}]}</v>
      </c>
      <c r="I56" t="str">
        <f>_xlfn.IFNA(","&amp;VLOOKUP($A56*1000+I$3,奖励辅助!$B:$L,11,FALSE),"")</f>
        <v>,{"g":20,"i":[{"t":"i","i":25052,"c":1,"tr":0}]}</v>
      </c>
      <c r="J56" t="str">
        <f>_xlfn.IFNA(","&amp;VLOOKUP($A56*1000+J$3,奖励辅助!$B:$L,11,FALSE),"")</f>
        <v>,{"g":20,"i":[{"t":"i","i":1,"c":50,"tr":0}]}</v>
      </c>
      <c r="K56" t="str">
        <f>_xlfn.IFNA(","&amp;VLOOKUP($A56*1000+K$3,奖励辅助!$B:$L,11,FALSE),"")</f>
        <v>,{"g":20,"i":[{"t":"i","i":29001,"c":1,"tr":0}]}</v>
      </c>
      <c r="L56" t="str">
        <f>_xlfn.IFNA(","&amp;VLOOKUP($A56*1000+L$3,奖励辅助!$B:$L,11,FALSE),"")</f>
        <v/>
      </c>
      <c r="M56" t="str">
        <f>_xlfn.IFNA(","&amp;VLOOKUP($A56*1000+M$3,奖励辅助!$B:$L,11,FALSE),"")</f>
        <v/>
      </c>
      <c r="N56" t="str">
        <f>_xlfn.IFNA(","&amp;VLOOKUP($A56*1000+N$3,奖励辅助!$B:$L,11,FALSE),"")</f>
        <v/>
      </c>
      <c r="O56" t="str">
        <f>_xlfn.IFNA(","&amp;VLOOKUP($A56*1000+O$3,奖励辅助!$B:$L,11,FALSE),"")</f>
        <v/>
      </c>
      <c r="P56" t="str">
        <f>_xlfn.IFNA(","&amp;VLOOKUP($A56*1000+P$3,奖励辅助!$B:$L,11,FALSE),"")</f>
        <v/>
      </c>
      <c r="Q56" t="str">
        <f>_xlfn.IFNA(","&amp;VLOOKUP($A56*1000+Q$3,奖励辅助!$B:$L,11,FALSE),"")</f>
        <v/>
      </c>
      <c r="R56" t="str">
        <f>_xlfn.IFNA(","&amp;VLOOKUP($A56*1000+R$3,奖励辅助!$B:$L,11,FALSE),"")</f>
        <v/>
      </c>
      <c r="S56" t="str">
        <f>_xlfn.IFNA(","&amp;VLOOKUP($A56*1000+S$3,奖励辅助!$B:$L,11,FALSE),"")</f>
        <v/>
      </c>
      <c r="T56" t="str">
        <f>_xlfn.IFNA(","&amp;VLOOKUP($A56*1000+T$3,奖励辅助!$B:$L,11,FALSE),"")</f>
        <v/>
      </c>
      <c r="U56" t="str">
        <f>_xlfn.IFNA(","&amp;VLOOKUP($A56*1000+U$3,奖励辅助!$B:$L,11,FALSE),"")</f>
        <v/>
      </c>
      <c r="V56" t="str">
        <f>_xlfn.IFNA(","&amp;VLOOKUP($A56*1000+V$3,奖励辅助!$B:$L,11,FALSE),"")</f>
        <v/>
      </c>
      <c r="W56" t="str">
        <f>_xlfn.IFNA(","&amp;VLOOKUP($A56*1000+W$3,奖励辅助!$B:$L,11,FALSE),"")</f>
        <v/>
      </c>
      <c r="X56" t="str">
        <f>_xlfn.IFNA(","&amp;VLOOKUP($A56*1000+X$3,奖励辅助!$B:$L,11,FALSE),"")</f>
        <v/>
      </c>
      <c r="Y56" t="str">
        <f>_xlfn.IFNA(","&amp;VLOOKUP($A56*1000+Y$3,奖励辅助!$B:$L,11,FALSE),"")</f>
        <v/>
      </c>
      <c r="Z56" t="str">
        <f>_xlfn.IFNA(","&amp;VLOOKUP($A56*1000+Z$3,奖励辅助!$B:$L,11,FALSE),"")</f>
        <v/>
      </c>
      <c r="AA56" t="str">
        <f>_xlfn.IFNA(","&amp;VLOOKUP($A56*1000+AA$3,奖励辅助!$B:$L,11,FALSE),"")</f>
        <v/>
      </c>
      <c r="AB56" t="str">
        <f>_xlfn.IFNA(","&amp;VLOOKUP($A56*1000+AB$3,奖励辅助!$B:$L,11,FALSE),"")</f>
        <v/>
      </c>
      <c r="AC56" t="str">
        <f>_xlfn.IFNA(","&amp;VLOOKUP($A56*1000+AC$3,奖励辅助!$B:$L,11,FALSE),"")</f>
        <v/>
      </c>
      <c r="AD56" t="str">
        <f>_xlfn.IFNA(","&amp;VLOOKUP($A56*1000+AD$3,奖励辅助!$B:$L,11,FALSE),"")</f>
        <v/>
      </c>
      <c r="AE56" t="str">
        <f>_xlfn.IFNA(","&amp;VLOOKUP($A56*1000+AE$3,奖励辅助!$B:$L,11,FALSE),"")</f>
        <v/>
      </c>
      <c r="AF56" t="str">
        <f>_xlfn.IFNA(","&amp;VLOOKUP($A56*1000+AF$3,奖励辅助!$B:$L,11,FALSE),"")</f>
        <v/>
      </c>
      <c r="AG56" t="str">
        <f>_xlfn.IFNA(","&amp;VLOOKUP($A56*1000+AG$3,奖励辅助!$B:$L,11,FALSE),"")</f>
        <v/>
      </c>
      <c r="AH56" t="str">
        <f>_xlfn.IFNA(","&amp;VLOOKUP($A56*1000+AH$3,奖励辅助!$B:$L,11,FALSE),"")</f>
        <v/>
      </c>
      <c r="AI56" t="str">
        <f>_xlfn.IFNA(","&amp;VLOOKUP($A56*1000+AI$3,奖励辅助!$B:$L,11,FALSE),"")</f>
        <v/>
      </c>
      <c r="AJ56" t="str">
        <f>_xlfn.IFNA(","&amp;VLOOKUP($A56*1000+AJ$3,奖励辅助!$B:$L,11,FALSE),"")</f>
        <v/>
      </c>
    </row>
    <row r="57" spans="1:36" x14ac:dyDescent="0.15">
      <c r="A57">
        <v>700054</v>
      </c>
      <c r="B57" s="3" t="s">
        <v>283</v>
      </c>
      <c r="C57" s="3" t="s">
        <v>283</v>
      </c>
      <c r="D57" s="3" t="str">
        <f t="shared" si="2"/>
        <v>[{"g":20,"i":[{"t":"i","i":25042,"c":1,"tr":0}]},{"g":20,"i":[{"t":"i","i":25041,"c":1,"tr":0}]},{"g":20,"i":[{"t":"i","i":25052,"c":1,"tr":0}]},{"g":20,"i":[{"t":"i","i":1,"c":50,"tr":0}]},{"g":20,"i":[{"t":"i","i":29001,"c":1,"tr":0}]}]</v>
      </c>
      <c r="E57" s="2">
        <v>2</v>
      </c>
      <c r="F57" s="2">
        <v>2</v>
      </c>
      <c r="G57" t="str">
        <f>_xlfn.IFNA(VLOOKUP($A57*1000+G$3,奖励辅助!$B:$L,11,FALSE),"")</f>
        <v>{"g":20,"i":[{"t":"i","i":25042,"c":1,"tr":0}]}</v>
      </c>
      <c r="H57" t="str">
        <f>_xlfn.IFNA(","&amp;VLOOKUP($A57*1000+H$3,奖励辅助!$B:$L,11,FALSE),"")</f>
        <v>,{"g":20,"i":[{"t":"i","i":25041,"c":1,"tr":0}]}</v>
      </c>
      <c r="I57" t="str">
        <f>_xlfn.IFNA(","&amp;VLOOKUP($A57*1000+I$3,奖励辅助!$B:$L,11,FALSE),"")</f>
        <v>,{"g":20,"i":[{"t":"i","i":25052,"c":1,"tr":0}]}</v>
      </c>
      <c r="J57" t="str">
        <f>_xlfn.IFNA(","&amp;VLOOKUP($A57*1000+J$3,奖励辅助!$B:$L,11,FALSE),"")</f>
        <v>,{"g":20,"i":[{"t":"i","i":1,"c":50,"tr":0}]}</v>
      </c>
      <c r="K57" t="str">
        <f>_xlfn.IFNA(","&amp;VLOOKUP($A57*1000+K$3,奖励辅助!$B:$L,11,FALSE),"")</f>
        <v>,{"g":20,"i":[{"t":"i","i":29001,"c":1,"tr":0}]}</v>
      </c>
      <c r="L57" t="str">
        <f>_xlfn.IFNA(","&amp;VLOOKUP($A57*1000+L$3,奖励辅助!$B:$L,11,FALSE),"")</f>
        <v/>
      </c>
      <c r="M57" t="str">
        <f>_xlfn.IFNA(","&amp;VLOOKUP($A57*1000+M$3,奖励辅助!$B:$L,11,FALSE),"")</f>
        <v/>
      </c>
      <c r="N57" t="str">
        <f>_xlfn.IFNA(","&amp;VLOOKUP($A57*1000+N$3,奖励辅助!$B:$L,11,FALSE),"")</f>
        <v/>
      </c>
      <c r="O57" t="str">
        <f>_xlfn.IFNA(","&amp;VLOOKUP($A57*1000+O$3,奖励辅助!$B:$L,11,FALSE),"")</f>
        <v/>
      </c>
      <c r="P57" t="str">
        <f>_xlfn.IFNA(","&amp;VLOOKUP($A57*1000+P$3,奖励辅助!$B:$L,11,FALSE),"")</f>
        <v/>
      </c>
      <c r="Q57" t="str">
        <f>_xlfn.IFNA(","&amp;VLOOKUP($A57*1000+Q$3,奖励辅助!$B:$L,11,FALSE),"")</f>
        <v/>
      </c>
      <c r="R57" t="str">
        <f>_xlfn.IFNA(","&amp;VLOOKUP($A57*1000+R$3,奖励辅助!$B:$L,11,FALSE),"")</f>
        <v/>
      </c>
      <c r="S57" t="str">
        <f>_xlfn.IFNA(","&amp;VLOOKUP($A57*1000+S$3,奖励辅助!$B:$L,11,FALSE),"")</f>
        <v/>
      </c>
      <c r="T57" t="str">
        <f>_xlfn.IFNA(","&amp;VLOOKUP($A57*1000+T$3,奖励辅助!$B:$L,11,FALSE),"")</f>
        <v/>
      </c>
      <c r="U57" t="str">
        <f>_xlfn.IFNA(","&amp;VLOOKUP($A57*1000+U$3,奖励辅助!$B:$L,11,FALSE),"")</f>
        <v/>
      </c>
      <c r="V57" t="str">
        <f>_xlfn.IFNA(","&amp;VLOOKUP($A57*1000+V$3,奖励辅助!$B:$L,11,FALSE),"")</f>
        <v/>
      </c>
      <c r="W57" t="str">
        <f>_xlfn.IFNA(","&amp;VLOOKUP($A57*1000+W$3,奖励辅助!$B:$L,11,FALSE),"")</f>
        <v/>
      </c>
      <c r="X57" t="str">
        <f>_xlfn.IFNA(","&amp;VLOOKUP($A57*1000+X$3,奖励辅助!$B:$L,11,FALSE),"")</f>
        <v/>
      </c>
      <c r="Y57" t="str">
        <f>_xlfn.IFNA(","&amp;VLOOKUP($A57*1000+Y$3,奖励辅助!$B:$L,11,FALSE),"")</f>
        <v/>
      </c>
      <c r="Z57" t="str">
        <f>_xlfn.IFNA(","&amp;VLOOKUP($A57*1000+Z$3,奖励辅助!$B:$L,11,FALSE),"")</f>
        <v/>
      </c>
      <c r="AA57" t="str">
        <f>_xlfn.IFNA(","&amp;VLOOKUP($A57*1000+AA$3,奖励辅助!$B:$L,11,FALSE),"")</f>
        <v/>
      </c>
      <c r="AB57" t="str">
        <f>_xlfn.IFNA(","&amp;VLOOKUP($A57*1000+AB$3,奖励辅助!$B:$L,11,FALSE),"")</f>
        <v/>
      </c>
      <c r="AC57" t="str">
        <f>_xlfn.IFNA(","&amp;VLOOKUP($A57*1000+AC$3,奖励辅助!$B:$L,11,FALSE),"")</f>
        <v/>
      </c>
      <c r="AD57" t="str">
        <f>_xlfn.IFNA(","&amp;VLOOKUP($A57*1000+AD$3,奖励辅助!$B:$L,11,FALSE),"")</f>
        <v/>
      </c>
      <c r="AE57" t="str">
        <f>_xlfn.IFNA(","&amp;VLOOKUP($A57*1000+AE$3,奖励辅助!$B:$L,11,FALSE),"")</f>
        <v/>
      </c>
      <c r="AF57" t="str">
        <f>_xlfn.IFNA(","&amp;VLOOKUP($A57*1000+AF$3,奖励辅助!$B:$L,11,FALSE),"")</f>
        <v/>
      </c>
      <c r="AG57" t="str">
        <f>_xlfn.IFNA(","&amp;VLOOKUP($A57*1000+AG$3,奖励辅助!$B:$L,11,FALSE),"")</f>
        <v/>
      </c>
      <c r="AH57" t="str">
        <f>_xlfn.IFNA(","&amp;VLOOKUP($A57*1000+AH$3,奖励辅助!$B:$L,11,FALSE),"")</f>
        <v/>
      </c>
      <c r="AI57" t="str">
        <f>_xlfn.IFNA(","&amp;VLOOKUP($A57*1000+AI$3,奖励辅助!$B:$L,11,FALSE),"")</f>
        <v/>
      </c>
      <c r="AJ57" t="str">
        <f>_xlfn.IFNA(","&amp;VLOOKUP($A57*1000+AJ$3,奖励辅助!$B:$L,11,FALSE),"")</f>
        <v/>
      </c>
    </row>
    <row r="58" spans="1:36" x14ac:dyDescent="0.15">
      <c r="A58">
        <v>700055</v>
      </c>
      <c r="B58" s="3" t="s">
        <v>284</v>
      </c>
      <c r="C58" s="3" t="s">
        <v>284</v>
      </c>
      <c r="D58" s="3" t="str">
        <f t="shared" si="2"/>
        <v>[{"g":20,"i":[{"t":"i","i":25061,"c":1,"tr":0}]},{"g":20,"i":[{"t":"i","i":25061,"c":1,"tr":0}]},{"g":20,"i":[{"t":"i","i":25061,"c":1,"tr":0}]},{"g":20,"i":[{"t":"i","i":25061,"c":1,"tr":0}]},{"g":20,"i":[{"t":"i","i":25061,"c":1,"tr":0}]}]</v>
      </c>
      <c r="E58" s="2">
        <v>2</v>
      </c>
      <c r="F58" s="2">
        <v>2</v>
      </c>
      <c r="G58" t="str">
        <f>_xlfn.IFNA(VLOOKUP($A58*1000+G$3,奖励辅助!$B:$L,11,FALSE),"")</f>
        <v>{"g":20,"i":[{"t":"i","i":25061,"c":1,"tr":0}]}</v>
      </c>
      <c r="H58" t="str">
        <f>_xlfn.IFNA(","&amp;VLOOKUP($A58*1000+H$3,奖励辅助!$B:$L,11,FALSE),"")</f>
        <v>,{"g":20,"i":[{"t":"i","i":25061,"c":1,"tr":0}]}</v>
      </c>
      <c r="I58" t="str">
        <f>_xlfn.IFNA(","&amp;VLOOKUP($A58*1000+I$3,奖励辅助!$B:$L,11,FALSE),"")</f>
        <v>,{"g":20,"i":[{"t":"i","i":25061,"c":1,"tr":0}]}</v>
      </c>
      <c r="J58" t="str">
        <f>_xlfn.IFNA(","&amp;VLOOKUP($A58*1000+J$3,奖励辅助!$B:$L,11,FALSE),"")</f>
        <v>,{"g":20,"i":[{"t":"i","i":25061,"c":1,"tr":0}]}</v>
      </c>
      <c r="K58" t="str">
        <f>_xlfn.IFNA(","&amp;VLOOKUP($A58*1000+K$3,奖励辅助!$B:$L,11,FALSE),"")</f>
        <v>,{"g":20,"i":[{"t":"i","i":25061,"c":1,"tr":0}]}</v>
      </c>
      <c r="L58" t="str">
        <f>_xlfn.IFNA(","&amp;VLOOKUP($A58*1000+L$3,奖励辅助!$B:$L,11,FALSE),"")</f>
        <v/>
      </c>
      <c r="M58" t="str">
        <f>_xlfn.IFNA(","&amp;VLOOKUP($A58*1000+M$3,奖励辅助!$B:$L,11,FALSE),"")</f>
        <v/>
      </c>
      <c r="N58" t="str">
        <f>_xlfn.IFNA(","&amp;VLOOKUP($A58*1000+N$3,奖励辅助!$B:$L,11,FALSE),"")</f>
        <v/>
      </c>
      <c r="O58" t="str">
        <f>_xlfn.IFNA(","&amp;VLOOKUP($A58*1000+O$3,奖励辅助!$B:$L,11,FALSE),"")</f>
        <v/>
      </c>
      <c r="P58" t="str">
        <f>_xlfn.IFNA(","&amp;VLOOKUP($A58*1000+P$3,奖励辅助!$B:$L,11,FALSE),"")</f>
        <v/>
      </c>
      <c r="Q58" t="str">
        <f>_xlfn.IFNA(","&amp;VLOOKUP($A58*1000+Q$3,奖励辅助!$B:$L,11,FALSE),"")</f>
        <v/>
      </c>
      <c r="R58" t="str">
        <f>_xlfn.IFNA(","&amp;VLOOKUP($A58*1000+R$3,奖励辅助!$B:$L,11,FALSE),"")</f>
        <v/>
      </c>
      <c r="S58" t="str">
        <f>_xlfn.IFNA(","&amp;VLOOKUP($A58*1000+S$3,奖励辅助!$B:$L,11,FALSE),"")</f>
        <v/>
      </c>
      <c r="T58" t="str">
        <f>_xlfn.IFNA(","&amp;VLOOKUP($A58*1000+T$3,奖励辅助!$B:$L,11,FALSE),"")</f>
        <v/>
      </c>
      <c r="U58" t="str">
        <f>_xlfn.IFNA(","&amp;VLOOKUP($A58*1000+U$3,奖励辅助!$B:$L,11,FALSE),"")</f>
        <v/>
      </c>
      <c r="V58" t="str">
        <f>_xlfn.IFNA(","&amp;VLOOKUP($A58*1000+V$3,奖励辅助!$B:$L,11,FALSE),"")</f>
        <v/>
      </c>
      <c r="W58" t="str">
        <f>_xlfn.IFNA(","&amp;VLOOKUP($A58*1000+W$3,奖励辅助!$B:$L,11,FALSE),"")</f>
        <v/>
      </c>
      <c r="X58" t="str">
        <f>_xlfn.IFNA(","&amp;VLOOKUP($A58*1000+X$3,奖励辅助!$B:$L,11,FALSE),"")</f>
        <v/>
      </c>
      <c r="Y58" t="str">
        <f>_xlfn.IFNA(","&amp;VLOOKUP($A58*1000+Y$3,奖励辅助!$B:$L,11,FALSE),"")</f>
        <v/>
      </c>
      <c r="Z58" t="str">
        <f>_xlfn.IFNA(","&amp;VLOOKUP($A58*1000+Z$3,奖励辅助!$B:$L,11,FALSE),"")</f>
        <v/>
      </c>
      <c r="AA58" t="str">
        <f>_xlfn.IFNA(","&amp;VLOOKUP($A58*1000+AA$3,奖励辅助!$B:$L,11,FALSE),"")</f>
        <v/>
      </c>
      <c r="AB58" t="str">
        <f>_xlfn.IFNA(","&amp;VLOOKUP($A58*1000+AB$3,奖励辅助!$B:$L,11,FALSE),"")</f>
        <v/>
      </c>
      <c r="AC58" t="str">
        <f>_xlfn.IFNA(","&amp;VLOOKUP($A58*1000+AC$3,奖励辅助!$B:$L,11,FALSE),"")</f>
        <v/>
      </c>
      <c r="AD58" t="str">
        <f>_xlfn.IFNA(","&amp;VLOOKUP($A58*1000+AD$3,奖励辅助!$B:$L,11,FALSE),"")</f>
        <v/>
      </c>
      <c r="AE58" t="str">
        <f>_xlfn.IFNA(","&amp;VLOOKUP($A58*1000+AE$3,奖励辅助!$B:$L,11,FALSE),"")</f>
        <v/>
      </c>
      <c r="AF58" t="str">
        <f>_xlfn.IFNA(","&amp;VLOOKUP($A58*1000+AF$3,奖励辅助!$B:$L,11,FALSE),"")</f>
        <v/>
      </c>
      <c r="AG58" t="str">
        <f>_xlfn.IFNA(","&amp;VLOOKUP($A58*1000+AG$3,奖励辅助!$B:$L,11,FALSE),"")</f>
        <v/>
      </c>
      <c r="AH58" t="str">
        <f>_xlfn.IFNA(","&amp;VLOOKUP($A58*1000+AH$3,奖励辅助!$B:$L,11,FALSE),"")</f>
        <v/>
      </c>
      <c r="AI58" t="str">
        <f>_xlfn.IFNA(","&amp;VLOOKUP($A58*1000+AI$3,奖励辅助!$B:$L,11,FALSE),"")</f>
        <v/>
      </c>
      <c r="AJ58" t="str">
        <f>_xlfn.IFNA(","&amp;VLOOKUP($A58*1000+AJ$3,奖励辅助!$B:$L,11,FALSE),"")</f>
        <v/>
      </c>
    </row>
    <row r="59" spans="1:36" x14ac:dyDescent="0.15">
      <c r="A59">
        <v>700056</v>
      </c>
      <c r="B59" s="3" t="s">
        <v>285</v>
      </c>
      <c r="C59" s="3" t="s">
        <v>285</v>
      </c>
      <c r="D59" s="3" t="str">
        <f t="shared" si="2"/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59" s="2">
        <v>2</v>
      </c>
      <c r="F59" s="2">
        <v>2</v>
      </c>
      <c r="G59" t="str">
        <f>_xlfn.IFNA(VLOOKUP($A59*1000+G$3,奖励辅助!$B:$L,11,FALSE),"")</f>
        <v>{"g":20,"i":[{"t":"i","i":25052,"c":1,"tr":0}]}</v>
      </c>
      <c r="H59" t="str">
        <f>_xlfn.IFNA(","&amp;VLOOKUP($A59*1000+H$3,奖励辅助!$B:$L,11,FALSE),"")</f>
        <v>,{"g":20,"i":[{"t":"i","i":25051,"c":1,"tr":0}]}</v>
      </c>
      <c r="I59" t="str">
        <f>_xlfn.IFNA(","&amp;VLOOKUP($A59*1000+I$3,奖励辅助!$B:$L,11,FALSE),"")</f>
        <v>,{"g":20,"i":[{"t":"i","i":25061,"c":1,"tr":0}]}</v>
      </c>
      <c r="J59" t="str">
        <f>_xlfn.IFNA(","&amp;VLOOKUP($A59*1000+J$3,奖励辅助!$B:$L,11,FALSE),"")</f>
        <v>,{"g":20,"i":[{"t":"i","i":1,"c":50,"tr":0}]}</v>
      </c>
      <c r="K59" t="str">
        <f>_xlfn.IFNA(","&amp;VLOOKUP($A59*1000+K$3,奖励辅助!$B:$L,11,FALSE),"")</f>
        <v>,{"g":20,"i":[{"t":"i","i":29001,"c":1,"tr":0}]}</v>
      </c>
      <c r="L59" t="str">
        <f>_xlfn.IFNA(","&amp;VLOOKUP($A59*1000+L$3,奖励辅助!$B:$L,11,FALSE),"")</f>
        <v/>
      </c>
      <c r="M59" t="str">
        <f>_xlfn.IFNA(","&amp;VLOOKUP($A59*1000+M$3,奖励辅助!$B:$L,11,FALSE),"")</f>
        <v/>
      </c>
      <c r="N59" t="str">
        <f>_xlfn.IFNA(","&amp;VLOOKUP($A59*1000+N$3,奖励辅助!$B:$L,11,FALSE),"")</f>
        <v/>
      </c>
      <c r="O59" t="str">
        <f>_xlfn.IFNA(","&amp;VLOOKUP($A59*1000+O$3,奖励辅助!$B:$L,11,FALSE),"")</f>
        <v/>
      </c>
      <c r="P59" t="str">
        <f>_xlfn.IFNA(","&amp;VLOOKUP($A59*1000+P$3,奖励辅助!$B:$L,11,FALSE),"")</f>
        <v/>
      </c>
      <c r="Q59" t="str">
        <f>_xlfn.IFNA(","&amp;VLOOKUP($A59*1000+Q$3,奖励辅助!$B:$L,11,FALSE),"")</f>
        <v/>
      </c>
      <c r="R59" t="str">
        <f>_xlfn.IFNA(","&amp;VLOOKUP($A59*1000+R$3,奖励辅助!$B:$L,11,FALSE),"")</f>
        <v/>
      </c>
      <c r="S59" t="str">
        <f>_xlfn.IFNA(","&amp;VLOOKUP($A59*1000+S$3,奖励辅助!$B:$L,11,FALSE),"")</f>
        <v/>
      </c>
      <c r="T59" t="str">
        <f>_xlfn.IFNA(","&amp;VLOOKUP($A59*1000+T$3,奖励辅助!$B:$L,11,FALSE),"")</f>
        <v/>
      </c>
      <c r="U59" t="str">
        <f>_xlfn.IFNA(","&amp;VLOOKUP($A59*1000+U$3,奖励辅助!$B:$L,11,FALSE),"")</f>
        <v/>
      </c>
      <c r="V59" t="str">
        <f>_xlfn.IFNA(","&amp;VLOOKUP($A59*1000+V$3,奖励辅助!$B:$L,11,FALSE),"")</f>
        <v/>
      </c>
      <c r="W59" t="str">
        <f>_xlfn.IFNA(","&amp;VLOOKUP($A59*1000+W$3,奖励辅助!$B:$L,11,FALSE),"")</f>
        <v/>
      </c>
      <c r="X59" t="str">
        <f>_xlfn.IFNA(","&amp;VLOOKUP($A59*1000+X$3,奖励辅助!$B:$L,11,FALSE),"")</f>
        <v/>
      </c>
      <c r="Y59" t="str">
        <f>_xlfn.IFNA(","&amp;VLOOKUP($A59*1000+Y$3,奖励辅助!$B:$L,11,FALSE),"")</f>
        <v/>
      </c>
      <c r="Z59" t="str">
        <f>_xlfn.IFNA(","&amp;VLOOKUP($A59*1000+Z$3,奖励辅助!$B:$L,11,FALSE),"")</f>
        <v/>
      </c>
      <c r="AA59" t="str">
        <f>_xlfn.IFNA(","&amp;VLOOKUP($A59*1000+AA$3,奖励辅助!$B:$L,11,FALSE),"")</f>
        <v/>
      </c>
      <c r="AB59" t="str">
        <f>_xlfn.IFNA(","&amp;VLOOKUP($A59*1000+AB$3,奖励辅助!$B:$L,11,FALSE),"")</f>
        <v/>
      </c>
      <c r="AC59" t="str">
        <f>_xlfn.IFNA(","&amp;VLOOKUP($A59*1000+AC$3,奖励辅助!$B:$L,11,FALSE),"")</f>
        <v/>
      </c>
      <c r="AD59" t="str">
        <f>_xlfn.IFNA(","&amp;VLOOKUP($A59*1000+AD$3,奖励辅助!$B:$L,11,FALSE),"")</f>
        <v/>
      </c>
      <c r="AE59" t="str">
        <f>_xlfn.IFNA(","&amp;VLOOKUP($A59*1000+AE$3,奖励辅助!$B:$L,11,FALSE),"")</f>
        <v/>
      </c>
      <c r="AF59" t="str">
        <f>_xlfn.IFNA(","&amp;VLOOKUP($A59*1000+AF$3,奖励辅助!$B:$L,11,FALSE),"")</f>
        <v/>
      </c>
      <c r="AG59" t="str">
        <f>_xlfn.IFNA(","&amp;VLOOKUP($A59*1000+AG$3,奖励辅助!$B:$L,11,FALSE),"")</f>
        <v/>
      </c>
      <c r="AH59" t="str">
        <f>_xlfn.IFNA(","&amp;VLOOKUP($A59*1000+AH$3,奖励辅助!$B:$L,11,FALSE),"")</f>
        <v/>
      </c>
      <c r="AI59" t="str">
        <f>_xlfn.IFNA(","&amp;VLOOKUP($A59*1000+AI$3,奖励辅助!$B:$L,11,FALSE),"")</f>
        <v/>
      </c>
      <c r="AJ59" t="str">
        <f>_xlfn.IFNA(","&amp;VLOOKUP($A59*1000+AJ$3,奖励辅助!$B:$L,11,FALSE),"")</f>
        <v/>
      </c>
    </row>
    <row r="60" spans="1:36" x14ac:dyDescent="0.15">
      <c r="A60">
        <v>700057</v>
      </c>
      <c r="B60" s="3" t="s">
        <v>286</v>
      </c>
      <c r="C60" s="3" t="s">
        <v>286</v>
      </c>
      <c r="D60" s="3" t="str">
        <f t="shared" si="2"/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0" s="2">
        <v>2</v>
      </c>
      <c r="F60" s="2">
        <v>2</v>
      </c>
      <c r="G60" t="str">
        <f>_xlfn.IFNA(VLOOKUP($A60*1000+G$3,奖励辅助!$B:$L,11,FALSE),"")</f>
        <v>{"g":20,"i":[{"t":"i","i":25052,"c":1,"tr":0}]}</v>
      </c>
      <c r="H60" t="str">
        <f>_xlfn.IFNA(","&amp;VLOOKUP($A60*1000+H$3,奖励辅助!$B:$L,11,FALSE),"")</f>
        <v>,{"g":20,"i":[{"t":"i","i":25051,"c":1,"tr":0}]}</v>
      </c>
      <c r="I60" t="str">
        <f>_xlfn.IFNA(","&amp;VLOOKUP($A60*1000+I$3,奖励辅助!$B:$L,11,FALSE),"")</f>
        <v>,{"g":20,"i":[{"t":"i","i":25061,"c":1,"tr":0}]}</v>
      </c>
      <c r="J60" t="str">
        <f>_xlfn.IFNA(","&amp;VLOOKUP($A60*1000+J$3,奖励辅助!$B:$L,11,FALSE),"")</f>
        <v>,{"g":20,"i":[{"t":"i","i":1,"c":50,"tr":0}]}</v>
      </c>
      <c r="K60" t="str">
        <f>_xlfn.IFNA(","&amp;VLOOKUP($A60*1000+K$3,奖励辅助!$B:$L,11,FALSE),"")</f>
        <v>,{"g":20,"i":[{"t":"i","i":29001,"c":1,"tr":0}]}</v>
      </c>
      <c r="L60" t="str">
        <f>_xlfn.IFNA(","&amp;VLOOKUP($A60*1000+L$3,奖励辅助!$B:$L,11,FALSE),"")</f>
        <v/>
      </c>
      <c r="M60" t="str">
        <f>_xlfn.IFNA(","&amp;VLOOKUP($A60*1000+M$3,奖励辅助!$B:$L,11,FALSE),"")</f>
        <v/>
      </c>
      <c r="N60" t="str">
        <f>_xlfn.IFNA(","&amp;VLOOKUP($A60*1000+N$3,奖励辅助!$B:$L,11,FALSE),"")</f>
        <v/>
      </c>
      <c r="O60" t="str">
        <f>_xlfn.IFNA(","&amp;VLOOKUP($A60*1000+O$3,奖励辅助!$B:$L,11,FALSE),"")</f>
        <v/>
      </c>
      <c r="P60" t="str">
        <f>_xlfn.IFNA(","&amp;VLOOKUP($A60*1000+P$3,奖励辅助!$B:$L,11,FALSE),"")</f>
        <v/>
      </c>
      <c r="Q60" t="str">
        <f>_xlfn.IFNA(","&amp;VLOOKUP($A60*1000+Q$3,奖励辅助!$B:$L,11,FALSE),"")</f>
        <v/>
      </c>
      <c r="R60" t="str">
        <f>_xlfn.IFNA(","&amp;VLOOKUP($A60*1000+R$3,奖励辅助!$B:$L,11,FALSE),"")</f>
        <v/>
      </c>
      <c r="S60" t="str">
        <f>_xlfn.IFNA(","&amp;VLOOKUP($A60*1000+S$3,奖励辅助!$B:$L,11,FALSE),"")</f>
        <v/>
      </c>
      <c r="T60" t="str">
        <f>_xlfn.IFNA(","&amp;VLOOKUP($A60*1000+T$3,奖励辅助!$B:$L,11,FALSE),"")</f>
        <v/>
      </c>
      <c r="U60" t="str">
        <f>_xlfn.IFNA(","&amp;VLOOKUP($A60*1000+U$3,奖励辅助!$B:$L,11,FALSE),"")</f>
        <v/>
      </c>
      <c r="V60" t="str">
        <f>_xlfn.IFNA(","&amp;VLOOKUP($A60*1000+V$3,奖励辅助!$B:$L,11,FALSE),"")</f>
        <v/>
      </c>
      <c r="W60" t="str">
        <f>_xlfn.IFNA(","&amp;VLOOKUP($A60*1000+W$3,奖励辅助!$B:$L,11,FALSE),"")</f>
        <v/>
      </c>
      <c r="X60" t="str">
        <f>_xlfn.IFNA(","&amp;VLOOKUP($A60*1000+X$3,奖励辅助!$B:$L,11,FALSE),"")</f>
        <v/>
      </c>
      <c r="Y60" t="str">
        <f>_xlfn.IFNA(","&amp;VLOOKUP($A60*1000+Y$3,奖励辅助!$B:$L,11,FALSE),"")</f>
        <v/>
      </c>
      <c r="Z60" t="str">
        <f>_xlfn.IFNA(","&amp;VLOOKUP($A60*1000+Z$3,奖励辅助!$B:$L,11,FALSE),"")</f>
        <v/>
      </c>
      <c r="AA60" t="str">
        <f>_xlfn.IFNA(","&amp;VLOOKUP($A60*1000+AA$3,奖励辅助!$B:$L,11,FALSE),"")</f>
        <v/>
      </c>
      <c r="AB60" t="str">
        <f>_xlfn.IFNA(","&amp;VLOOKUP($A60*1000+AB$3,奖励辅助!$B:$L,11,FALSE),"")</f>
        <v/>
      </c>
      <c r="AC60" t="str">
        <f>_xlfn.IFNA(","&amp;VLOOKUP($A60*1000+AC$3,奖励辅助!$B:$L,11,FALSE),"")</f>
        <v/>
      </c>
      <c r="AD60" t="str">
        <f>_xlfn.IFNA(","&amp;VLOOKUP($A60*1000+AD$3,奖励辅助!$B:$L,11,FALSE),"")</f>
        <v/>
      </c>
      <c r="AE60" t="str">
        <f>_xlfn.IFNA(","&amp;VLOOKUP($A60*1000+AE$3,奖励辅助!$B:$L,11,FALSE),"")</f>
        <v/>
      </c>
      <c r="AF60" t="str">
        <f>_xlfn.IFNA(","&amp;VLOOKUP($A60*1000+AF$3,奖励辅助!$B:$L,11,FALSE),"")</f>
        <v/>
      </c>
      <c r="AG60" t="str">
        <f>_xlfn.IFNA(","&amp;VLOOKUP($A60*1000+AG$3,奖励辅助!$B:$L,11,FALSE),"")</f>
        <v/>
      </c>
      <c r="AH60" t="str">
        <f>_xlfn.IFNA(","&amp;VLOOKUP($A60*1000+AH$3,奖励辅助!$B:$L,11,FALSE),"")</f>
        <v/>
      </c>
      <c r="AI60" t="str">
        <f>_xlfn.IFNA(","&amp;VLOOKUP($A60*1000+AI$3,奖励辅助!$B:$L,11,FALSE),"")</f>
        <v/>
      </c>
      <c r="AJ60" t="str">
        <f>_xlfn.IFNA(","&amp;VLOOKUP($A60*1000+AJ$3,奖励辅助!$B:$L,11,FALSE),"")</f>
        <v/>
      </c>
    </row>
    <row r="61" spans="1:36" x14ac:dyDescent="0.15">
      <c r="A61">
        <v>700058</v>
      </c>
      <c r="B61" s="3" t="s">
        <v>287</v>
      </c>
      <c r="C61" s="3" t="s">
        <v>287</v>
      </c>
      <c r="D61" s="3" t="str">
        <f t="shared" si="2"/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1" s="2">
        <v>2</v>
      </c>
      <c r="F61" s="2">
        <v>2</v>
      </c>
      <c r="G61" t="str">
        <f>_xlfn.IFNA(VLOOKUP($A61*1000+G$3,奖励辅助!$B:$L,11,FALSE),"")</f>
        <v>{"g":20,"i":[{"t":"i","i":25052,"c":1,"tr":0}]}</v>
      </c>
      <c r="H61" t="str">
        <f>_xlfn.IFNA(","&amp;VLOOKUP($A61*1000+H$3,奖励辅助!$B:$L,11,FALSE),"")</f>
        <v>,{"g":20,"i":[{"t":"i","i":25051,"c":1,"tr":0}]}</v>
      </c>
      <c r="I61" t="str">
        <f>_xlfn.IFNA(","&amp;VLOOKUP($A61*1000+I$3,奖励辅助!$B:$L,11,FALSE),"")</f>
        <v>,{"g":20,"i":[{"t":"i","i":25061,"c":1,"tr":0}]}</v>
      </c>
      <c r="J61" t="str">
        <f>_xlfn.IFNA(","&amp;VLOOKUP($A61*1000+J$3,奖励辅助!$B:$L,11,FALSE),"")</f>
        <v>,{"g":20,"i":[{"t":"i","i":1,"c":50,"tr":0}]}</v>
      </c>
      <c r="K61" t="str">
        <f>_xlfn.IFNA(","&amp;VLOOKUP($A61*1000+K$3,奖励辅助!$B:$L,11,FALSE),"")</f>
        <v>,{"g":20,"i":[{"t":"i","i":29001,"c":1,"tr":0}]}</v>
      </c>
      <c r="L61" t="str">
        <f>_xlfn.IFNA(","&amp;VLOOKUP($A61*1000+L$3,奖励辅助!$B:$L,11,FALSE),"")</f>
        <v/>
      </c>
      <c r="M61" t="str">
        <f>_xlfn.IFNA(","&amp;VLOOKUP($A61*1000+M$3,奖励辅助!$B:$L,11,FALSE),"")</f>
        <v/>
      </c>
      <c r="N61" t="str">
        <f>_xlfn.IFNA(","&amp;VLOOKUP($A61*1000+N$3,奖励辅助!$B:$L,11,FALSE),"")</f>
        <v/>
      </c>
      <c r="O61" t="str">
        <f>_xlfn.IFNA(","&amp;VLOOKUP($A61*1000+O$3,奖励辅助!$B:$L,11,FALSE),"")</f>
        <v/>
      </c>
      <c r="P61" t="str">
        <f>_xlfn.IFNA(","&amp;VLOOKUP($A61*1000+P$3,奖励辅助!$B:$L,11,FALSE),"")</f>
        <v/>
      </c>
      <c r="Q61" t="str">
        <f>_xlfn.IFNA(","&amp;VLOOKUP($A61*1000+Q$3,奖励辅助!$B:$L,11,FALSE),"")</f>
        <v/>
      </c>
      <c r="R61" t="str">
        <f>_xlfn.IFNA(","&amp;VLOOKUP($A61*1000+R$3,奖励辅助!$B:$L,11,FALSE),"")</f>
        <v/>
      </c>
      <c r="S61" t="str">
        <f>_xlfn.IFNA(","&amp;VLOOKUP($A61*1000+S$3,奖励辅助!$B:$L,11,FALSE),"")</f>
        <v/>
      </c>
      <c r="T61" t="str">
        <f>_xlfn.IFNA(","&amp;VLOOKUP($A61*1000+T$3,奖励辅助!$B:$L,11,FALSE),"")</f>
        <v/>
      </c>
      <c r="U61" t="str">
        <f>_xlfn.IFNA(","&amp;VLOOKUP($A61*1000+U$3,奖励辅助!$B:$L,11,FALSE),"")</f>
        <v/>
      </c>
      <c r="V61" t="str">
        <f>_xlfn.IFNA(","&amp;VLOOKUP($A61*1000+V$3,奖励辅助!$B:$L,11,FALSE),"")</f>
        <v/>
      </c>
      <c r="W61" t="str">
        <f>_xlfn.IFNA(","&amp;VLOOKUP($A61*1000+W$3,奖励辅助!$B:$L,11,FALSE),"")</f>
        <v/>
      </c>
      <c r="X61" t="str">
        <f>_xlfn.IFNA(","&amp;VLOOKUP($A61*1000+X$3,奖励辅助!$B:$L,11,FALSE),"")</f>
        <v/>
      </c>
      <c r="Y61" t="str">
        <f>_xlfn.IFNA(","&amp;VLOOKUP($A61*1000+Y$3,奖励辅助!$B:$L,11,FALSE),"")</f>
        <v/>
      </c>
      <c r="Z61" t="str">
        <f>_xlfn.IFNA(","&amp;VLOOKUP($A61*1000+Z$3,奖励辅助!$B:$L,11,FALSE),"")</f>
        <v/>
      </c>
      <c r="AA61" t="str">
        <f>_xlfn.IFNA(","&amp;VLOOKUP($A61*1000+AA$3,奖励辅助!$B:$L,11,FALSE),"")</f>
        <v/>
      </c>
      <c r="AB61" t="str">
        <f>_xlfn.IFNA(","&amp;VLOOKUP($A61*1000+AB$3,奖励辅助!$B:$L,11,FALSE),"")</f>
        <v/>
      </c>
      <c r="AC61" t="str">
        <f>_xlfn.IFNA(","&amp;VLOOKUP($A61*1000+AC$3,奖励辅助!$B:$L,11,FALSE),"")</f>
        <v/>
      </c>
      <c r="AD61" t="str">
        <f>_xlfn.IFNA(","&amp;VLOOKUP($A61*1000+AD$3,奖励辅助!$B:$L,11,FALSE),"")</f>
        <v/>
      </c>
      <c r="AE61" t="str">
        <f>_xlfn.IFNA(","&amp;VLOOKUP($A61*1000+AE$3,奖励辅助!$B:$L,11,FALSE),"")</f>
        <v/>
      </c>
      <c r="AF61" t="str">
        <f>_xlfn.IFNA(","&amp;VLOOKUP($A61*1000+AF$3,奖励辅助!$B:$L,11,FALSE),"")</f>
        <v/>
      </c>
      <c r="AG61" t="str">
        <f>_xlfn.IFNA(","&amp;VLOOKUP($A61*1000+AG$3,奖励辅助!$B:$L,11,FALSE),"")</f>
        <v/>
      </c>
      <c r="AH61" t="str">
        <f>_xlfn.IFNA(","&amp;VLOOKUP($A61*1000+AH$3,奖励辅助!$B:$L,11,FALSE),"")</f>
        <v/>
      </c>
      <c r="AI61" t="str">
        <f>_xlfn.IFNA(","&amp;VLOOKUP($A61*1000+AI$3,奖励辅助!$B:$L,11,FALSE),"")</f>
        <v/>
      </c>
      <c r="AJ61" t="str">
        <f>_xlfn.IFNA(","&amp;VLOOKUP($A61*1000+AJ$3,奖励辅助!$B:$L,11,FALSE),"")</f>
        <v/>
      </c>
    </row>
    <row r="62" spans="1:36" x14ac:dyDescent="0.15">
      <c r="A62">
        <v>700059</v>
      </c>
      <c r="B62" s="3" t="s">
        <v>288</v>
      </c>
      <c r="C62" s="3" t="s">
        <v>288</v>
      </c>
      <c r="D62" s="3" t="str">
        <f t="shared" si="2"/>
        <v>[{"g":20,"i":[{"t":"i","i":25052,"c":1,"tr":0}]},{"g":20,"i":[{"t":"i","i":25051,"c":1,"tr":0}]},{"g":20,"i":[{"t":"i","i":25061,"c":1,"tr":0}]},{"g":20,"i":[{"t":"i","i":1,"c":50,"tr":0}]},{"g":20,"i":[{"t":"i","i":29001,"c":1,"tr":0}]}]</v>
      </c>
      <c r="E62" s="2">
        <v>2</v>
      </c>
      <c r="F62" s="2">
        <v>2</v>
      </c>
      <c r="G62" t="str">
        <f>_xlfn.IFNA(VLOOKUP($A62*1000+G$3,奖励辅助!$B:$L,11,FALSE),"")</f>
        <v>{"g":20,"i":[{"t":"i","i":25052,"c":1,"tr":0}]}</v>
      </c>
      <c r="H62" t="str">
        <f>_xlfn.IFNA(","&amp;VLOOKUP($A62*1000+H$3,奖励辅助!$B:$L,11,FALSE),"")</f>
        <v>,{"g":20,"i":[{"t":"i","i":25051,"c":1,"tr":0}]}</v>
      </c>
      <c r="I62" t="str">
        <f>_xlfn.IFNA(","&amp;VLOOKUP($A62*1000+I$3,奖励辅助!$B:$L,11,FALSE),"")</f>
        <v>,{"g":20,"i":[{"t":"i","i":25061,"c":1,"tr":0}]}</v>
      </c>
      <c r="J62" t="str">
        <f>_xlfn.IFNA(","&amp;VLOOKUP($A62*1000+J$3,奖励辅助!$B:$L,11,FALSE),"")</f>
        <v>,{"g":20,"i":[{"t":"i","i":1,"c":50,"tr":0}]}</v>
      </c>
      <c r="K62" t="str">
        <f>_xlfn.IFNA(","&amp;VLOOKUP($A62*1000+K$3,奖励辅助!$B:$L,11,FALSE),"")</f>
        <v>,{"g":20,"i":[{"t":"i","i":29001,"c":1,"tr":0}]}</v>
      </c>
      <c r="L62" t="str">
        <f>_xlfn.IFNA(","&amp;VLOOKUP($A62*1000+L$3,奖励辅助!$B:$L,11,FALSE),"")</f>
        <v/>
      </c>
      <c r="M62" t="str">
        <f>_xlfn.IFNA(","&amp;VLOOKUP($A62*1000+M$3,奖励辅助!$B:$L,11,FALSE),"")</f>
        <v/>
      </c>
      <c r="N62" t="str">
        <f>_xlfn.IFNA(","&amp;VLOOKUP($A62*1000+N$3,奖励辅助!$B:$L,11,FALSE),"")</f>
        <v/>
      </c>
      <c r="O62" t="str">
        <f>_xlfn.IFNA(","&amp;VLOOKUP($A62*1000+O$3,奖励辅助!$B:$L,11,FALSE),"")</f>
        <v/>
      </c>
      <c r="P62" t="str">
        <f>_xlfn.IFNA(","&amp;VLOOKUP($A62*1000+P$3,奖励辅助!$B:$L,11,FALSE),"")</f>
        <v/>
      </c>
      <c r="Q62" t="str">
        <f>_xlfn.IFNA(","&amp;VLOOKUP($A62*1000+Q$3,奖励辅助!$B:$L,11,FALSE),"")</f>
        <v/>
      </c>
      <c r="R62" t="str">
        <f>_xlfn.IFNA(","&amp;VLOOKUP($A62*1000+R$3,奖励辅助!$B:$L,11,FALSE),"")</f>
        <v/>
      </c>
      <c r="S62" t="str">
        <f>_xlfn.IFNA(","&amp;VLOOKUP($A62*1000+S$3,奖励辅助!$B:$L,11,FALSE),"")</f>
        <v/>
      </c>
      <c r="T62" t="str">
        <f>_xlfn.IFNA(","&amp;VLOOKUP($A62*1000+T$3,奖励辅助!$B:$L,11,FALSE),"")</f>
        <v/>
      </c>
      <c r="U62" t="str">
        <f>_xlfn.IFNA(","&amp;VLOOKUP($A62*1000+U$3,奖励辅助!$B:$L,11,FALSE),"")</f>
        <v/>
      </c>
      <c r="V62" t="str">
        <f>_xlfn.IFNA(","&amp;VLOOKUP($A62*1000+V$3,奖励辅助!$B:$L,11,FALSE),"")</f>
        <v/>
      </c>
      <c r="W62" t="str">
        <f>_xlfn.IFNA(","&amp;VLOOKUP($A62*1000+W$3,奖励辅助!$B:$L,11,FALSE),"")</f>
        <v/>
      </c>
      <c r="X62" t="str">
        <f>_xlfn.IFNA(","&amp;VLOOKUP($A62*1000+X$3,奖励辅助!$B:$L,11,FALSE),"")</f>
        <v/>
      </c>
      <c r="Y62" t="str">
        <f>_xlfn.IFNA(","&amp;VLOOKUP($A62*1000+Y$3,奖励辅助!$B:$L,11,FALSE),"")</f>
        <v/>
      </c>
      <c r="Z62" t="str">
        <f>_xlfn.IFNA(","&amp;VLOOKUP($A62*1000+Z$3,奖励辅助!$B:$L,11,FALSE),"")</f>
        <v/>
      </c>
      <c r="AA62" t="str">
        <f>_xlfn.IFNA(","&amp;VLOOKUP($A62*1000+AA$3,奖励辅助!$B:$L,11,FALSE),"")</f>
        <v/>
      </c>
      <c r="AB62" t="str">
        <f>_xlfn.IFNA(","&amp;VLOOKUP($A62*1000+AB$3,奖励辅助!$B:$L,11,FALSE),"")</f>
        <v/>
      </c>
      <c r="AC62" t="str">
        <f>_xlfn.IFNA(","&amp;VLOOKUP($A62*1000+AC$3,奖励辅助!$B:$L,11,FALSE),"")</f>
        <v/>
      </c>
      <c r="AD62" t="str">
        <f>_xlfn.IFNA(","&amp;VLOOKUP($A62*1000+AD$3,奖励辅助!$B:$L,11,FALSE),"")</f>
        <v/>
      </c>
      <c r="AE62" t="str">
        <f>_xlfn.IFNA(","&amp;VLOOKUP($A62*1000+AE$3,奖励辅助!$B:$L,11,FALSE),"")</f>
        <v/>
      </c>
      <c r="AF62" t="str">
        <f>_xlfn.IFNA(","&amp;VLOOKUP($A62*1000+AF$3,奖励辅助!$B:$L,11,FALSE),"")</f>
        <v/>
      </c>
      <c r="AG62" t="str">
        <f>_xlfn.IFNA(","&amp;VLOOKUP($A62*1000+AG$3,奖励辅助!$B:$L,11,FALSE),"")</f>
        <v/>
      </c>
      <c r="AH62" t="str">
        <f>_xlfn.IFNA(","&amp;VLOOKUP($A62*1000+AH$3,奖励辅助!$B:$L,11,FALSE),"")</f>
        <v/>
      </c>
      <c r="AI62" t="str">
        <f>_xlfn.IFNA(","&amp;VLOOKUP($A62*1000+AI$3,奖励辅助!$B:$L,11,FALSE),"")</f>
        <v/>
      </c>
      <c r="AJ62" t="str">
        <f>_xlfn.IFNA(","&amp;VLOOKUP($A62*1000+AJ$3,奖励辅助!$B:$L,11,FALSE),"")</f>
        <v/>
      </c>
    </row>
    <row r="63" spans="1:36" x14ac:dyDescent="0.15">
      <c r="A63">
        <v>700060</v>
      </c>
      <c r="B63" s="3" t="s">
        <v>289</v>
      </c>
      <c r="C63" s="3" t="s">
        <v>289</v>
      </c>
      <c r="D63" s="3" t="str">
        <f t="shared" si="2"/>
        <v>[{"g":20,"i":[{"t":"i","i":25062,"c":1,"tr":0}]},{"g":20,"i":[{"t":"i","i":25062,"c":1,"tr":0}]},{"g":20,"i":[{"t":"i","i":25062,"c":1,"tr":0}]},{"g":20,"i":[{"t":"i","i":25062,"c":1,"tr":0}]},{"g":20,"i":[{"t":"i","i":25062,"c":1,"tr":0}]}]</v>
      </c>
      <c r="E63" s="2">
        <v>2</v>
      </c>
      <c r="F63" s="2">
        <v>2</v>
      </c>
      <c r="G63" t="str">
        <f>_xlfn.IFNA(VLOOKUP($A63*1000+G$3,奖励辅助!$B:$L,11,FALSE),"")</f>
        <v>{"g":20,"i":[{"t":"i","i":25062,"c":1,"tr":0}]}</v>
      </c>
      <c r="H63" t="str">
        <f>_xlfn.IFNA(","&amp;VLOOKUP($A63*1000+H$3,奖励辅助!$B:$L,11,FALSE),"")</f>
        <v>,{"g":20,"i":[{"t":"i","i":25062,"c":1,"tr":0}]}</v>
      </c>
      <c r="I63" t="str">
        <f>_xlfn.IFNA(","&amp;VLOOKUP($A63*1000+I$3,奖励辅助!$B:$L,11,FALSE),"")</f>
        <v>,{"g":20,"i":[{"t":"i","i":25062,"c":1,"tr":0}]}</v>
      </c>
      <c r="J63" t="str">
        <f>_xlfn.IFNA(","&amp;VLOOKUP($A63*1000+J$3,奖励辅助!$B:$L,11,FALSE),"")</f>
        <v>,{"g":20,"i":[{"t":"i","i":25062,"c":1,"tr":0}]}</v>
      </c>
      <c r="K63" t="str">
        <f>_xlfn.IFNA(","&amp;VLOOKUP($A63*1000+K$3,奖励辅助!$B:$L,11,FALSE),"")</f>
        <v>,{"g":20,"i":[{"t":"i","i":25062,"c":1,"tr":0}]}</v>
      </c>
      <c r="L63" t="str">
        <f>_xlfn.IFNA(","&amp;VLOOKUP($A63*1000+L$3,奖励辅助!$B:$L,11,FALSE),"")</f>
        <v/>
      </c>
      <c r="M63" t="str">
        <f>_xlfn.IFNA(","&amp;VLOOKUP($A63*1000+M$3,奖励辅助!$B:$L,11,FALSE),"")</f>
        <v/>
      </c>
      <c r="N63" t="str">
        <f>_xlfn.IFNA(","&amp;VLOOKUP($A63*1000+N$3,奖励辅助!$B:$L,11,FALSE),"")</f>
        <v/>
      </c>
      <c r="O63" t="str">
        <f>_xlfn.IFNA(","&amp;VLOOKUP($A63*1000+O$3,奖励辅助!$B:$L,11,FALSE),"")</f>
        <v/>
      </c>
      <c r="P63" t="str">
        <f>_xlfn.IFNA(","&amp;VLOOKUP($A63*1000+P$3,奖励辅助!$B:$L,11,FALSE),"")</f>
        <v/>
      </c>
      <c r="Q63" t="str">
        <f>_xlfn.IFNA(","&amp;VLOOKUP($A63*1000+Q$3,奖励辅助!$B:$L,11,FALSE),"")</f>
        <v/>
      </c>
      <c r="R63" t="str">
        <f>_xlfn.IFNA(","&amp;VLOOKUP($A63*1000+R$3,奖励辅助!$B:$L,11,FALSE),"")</f>
        <v/>
      </c>
      <c r="S63" t="str">
        <f>_xlfn.IFNA(","&amp;VLOOKUP($A63*1000+S$3,奖励辅助!$B:$L,11,FALSE),"")</f>
        <v/>
      </c>
      <c r="T63" t="str">
        <f>_xlfn.IFNA(","&amp;VLOOKUP($A63*1000+T$3,奖励辅助!$B:$L,11,FALSE),"")</f>
        <v/>
      </c>
      <c r="U63" t="str">
        <f>_xlfn.IFNA(","&amp;VLOOKUP($A63*1000+U$3,奖励辅助!$B:$L,11,FALSE),"")</f>
        <v/>
      </c>
      <c r="V63" t="str">
        <f>_xlfn.IFNA(","&amp;VLOOKUP($A63*1000+V$3,奖励辅助!$B:$L,11,FALSE),"")</f>
        <v/>
      </c>
      <c r="W63" t="str">
        <f>_xlfn.IFNA(","&amp;VLOOKUP($A63*1000+W$3,奖励辅助!$B:$L,11,FALSE),"")</f>
        <v/>
      </c>
      <c r="X63" t="str">
        <f>_xlfn.IFNA(","&amp;VLOOKUP($A63*1000+X$3,奖励辅助!$B:$L,11,FALSE),"")</f>
        <v/>
      </c>
      <c r="Y63" t="str">
        <f>_xlfn.IFNA(","&amp;VLOOKUP($A63*1000+Y$3,奖励辅助!$B:$L,11,FALSE),"")</f>
        <v/>
      </c>
      <c r="Z63" t="str">
        <f>_xlfn.IFNA(","&amp;VLOOKUP($A63*1000+Z$3,奖励辅助!$B:$L,11,FALSE),"")</f>
        <v/>
      </c>
      <c r="AA63" t="str">
        <f>_xlfn.IFNA(","&amp;VLOOKUP($A63*1000+AA$3,奖励辅助!$B:$L,11,FALSE),"")</f>
        <v/>
      </c>
      <c r="AB63" t="str">
        <f>_xlfn.IFNA(","&amp;VLOOKUP($A63*1000+AB$3,奖励辅助!$B:$L,11,FALSE),"")</f>
        <v/>
      </c>
      <c r="AC63" t="str">
        <f>_xlfn.IFNA(","&amp;VLOOKUP($A63*1000+AC$3,奖励辅助!$B:$L,11,FALSE),"")</f>
        <v/>
      </c>
      <c r="AD63" t="str">
        <f>_xlfn.IFNA(","&amp;VLOOKUP($A63*1000+AD$3,奖励辅助!$B:$L,11,FALSE),"")</f>
        <v/>
      </c>
      <c r="AE63" t="str">
        <f>_xlfn.IFNA(","&amp;VLOOKUP($A63*1000+AE$3,奖励辅助!$B:$L,11,FALSE),"")</f>
        <v/>
      </c>
      <c r="AF63" t="str">
        <f>_xlfn.IFNA(","&amp;VLOOKUP($A63*1000+AF$3,奖励辅助!$B:$L,11,FALSE),"")</f>
        <v/>
      </c>
      <c r="AG63" t="str">
        <f>_xlfn.IFNA(","&amp;VLOOKUP($A63*1000+AG$3,奖励辅助!$B:$L,11,FALSE),"")</f>
        <v/>
      </c>
      <c r="AH63" t="str">
        <f>_xlfn.IFNA(","&amp;VLOOKUP($A63*1000+AH$3,奖励辅助!$B:$L,11,FALSE),"")</f>
        <v/>
      </c>
      <c r="AI63" t="str">
        <f>_xlfn.IFNA(","&amp;VLOOKUP($A63*1000+AI$3,奖励辅助!$B:$L,11,FALSE),"")</f>
        <v/>
      </c>
      <c r="AJ63" t="str">
        <f>_xlfn.IFNA(","&amp;VLOOKUP($A63*1000+AJ$3,奖励辅助!$B:$L,11,FALSE),"")</f>
        <v/>
      </c>
    </row>
    <row r="64" spans="1:36" x14ac:dyDescent="0.15">
      <c r="A64">
        <v>700061</v>
      </c>
      <c r="B64" s="3" t="s">
        <v>290</v>
      </c>
      <c r="C64" s="3" t="s">
        <v>290</v>
      </c>
      <c r="D64" s="3" t="str">
        <f t="shared" si="2"/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4" s="2">
        <v>2</v>
      </c>
      <c r="F64" s="2">
        <v>2</v>
      </c>
      <c r="G64" t="str">
        <f>_xlfn.IFNA(VLOOKUP($A64*1000+G$3,奖励辅助!$B:$L,11,FALSE),"")</f>
        <v>{"g":20,"i":[{"t":"i","i":25052,"c":1,"tr":0}]}</v>
      </c>
      <c r="H64" t="str">
        <f>_xlfn.IFNA(","&amp;VLOOKUP($A64*1000+H$3,奖励辅助!$B:$L,11,FALSE),"")</f>
        <v>,{"g":20,"i":[{"t":"i","i":25051,"c":1,"tr":0}]}</v>
      </c>
      <c r="I64" t="str">
        <f>_xlfn.IFNA(","&amp;VLOOKUP($A64*1000+I$3,奖励辅助!$B:$L,11,FALSE),"")</f>
        <v>,{"g":20,"i":[{"t":"i","i":25062,"c":1,"tr":0}]}</v>
      </c>
      <c r="J64" t="str">
        <f>_xlfn.IFNA(","&amp;VLOOKUP($A64*1000+J$3,奖励辅助!$B:$L,11,FALSE),"")</f>
        <v>,{"g":20,"i":[{"t":"i","i":1,"c":50,"tr":0}]}</v>
      </c>
      <c r="K64" t="str">
        <f>_xlfn.IFNA(","&amp;VLOOKUP($A64*1000+K$3,奖励辅助!$B:$L,11,FALSE),"")</f>
        <v>,{"g":20,"i":[{"t":"i","i":29001,"c":1,"tr":0}]}</v>
      </c>
      <c r="L64" t="str">
        <f>_xlfn.IFNA(","&amp;VLOOKUP($A64*1000+L$3,奖励辅助!$B:$L,11,FALSE),"")</f>
        <v/>
      </c>
      <c r="M64" t="str">
        <f>_xlfn.IFNA(","&amp;VLOOKUP($A64*1000+M$3,奖励辅助!$B:$L,11,FALSE),"")</f>
        <v/>
      </c>
      <c r="N64" t="str">
        <f>_xlfn.IFNA(","&amp;VLOOKUP($A64*1000+N$3,奖励辅助!$B:$L,11,FALSE),"")</f>
        <v/>
      </c>
      <c r="O64" t="str">
        <f>_xlfn.IFNA(","&amp;VLOOKUP($A64*1000+O$3,奖励辅助!$B:$L,11,FALSE),"")</f>
        <v/>
      </c>
      <c r="P64" t="str">
        <f>_xlfn.IFNA(","&amp;VLOOKUP($A64*1000+P$3,奖励辅助!$B:$L,11,FALSE),"")</f>
        <v/>
      </c>
      <c r="Q64" t="str">
        <f>_xlfn.IFNA(","&amp;VLOOKUP($A64*1000+Q$3,奖励辅助!$B:$L,11,FALSE),"")</f>
        <v/>
      </c>
      <c r="R64" t="str">
        <f>_xlfn.IFNA(","&amp;VLOOKUP($A64*1000+R$3,奖励辅助!$B:$L,11,FALSE),"")</f>
        <v/>
      </c>
      <c r="S64" t="str">
        <f>_xlfn.IFNA(","&amp;VLOOKUP($A64*1000+S$3,奖励辅助!$B:$L,11,FALSE),"")</f>
        <v/>
      </c>
      <c r="T64" t="str">
        <f>_xlfn.IFNA(","&amp;VLOOKUP($A64*1000+T$3,奖励辅助!$B:$L,11,FALSE),"")</f>
        <v/>
      </c>
      <c r="U64" t="str">
        <f>_xlfn.IFNA(","&amp;VLOOKUP($A64*1000+U$3,奖励辅助!$B:$L,11,FALSE),"")</f>
        <v/>
      </c>
      <c r="V64" t="str">
        <f>_xlfn.IFNA(","&amp;VLOOKUP($A64*1000+V$3,奖励辅助!$B:$L,11,FALSE),"")</f>
        <v/>
      </c>
      <c r="W64" t="str">
        <f>_xlfn.IFNA(","&amp;VLOOKUP($A64*1000+W$3,奖励辅助!$B:$L,11,FALSE),"")</f>
        <v/>
      </c>
      <c r="X64" t="str">
        <f>_xlfn.IFNA(","&amp;VLOOKUP($A64*1000+X$3,奖励辅助!$B:$L,11,FALSE),"")</f>
        <v/>
      </c>
      <c r="Y64" t="str">
        <f>_xlfn.IFNA(","&amp;VLOOKUP($A64*1000+Y$3,奖励辅助!$B:$L,11,FALSE),"")</f>
        <v/>
      </c>
      <c r="Z64" t="str">
        <f>_xlfn.IFNA(","&amp;VLOOKUP($A64*1000+Z$3,奖励辅助!$B:$L,11,FALSE),"")</f>
        <v/>
      </c>
      <c r="AA64" t="str">
        <f>_xlfn.IFNA(","&amp;VLOOKUP($A64*1000+AA$3,奖励辅助!$B:$L,11,FALSE),"")</f>
        <v/>
      </c>
      <c r="AB64" t="str">
        <f>_xlfn.IFNA(","&amp;VLOOKUP($A64*1000+AB$3,奖励辅助!$B:$L,11,FALSE),"")</f>
        <v/>
      </c>
      <c r="AC64" t="str">
        <f>_xlfn.IFNA(","&amp;VLOOKUP($A64*1000+AC$3,奖励辅助!$B:$L,11,FALSE),"")</f>
        <v/>
      </c>
      <c r="AD64" t="str">
        <f>_xlfn.IFNA(","&amp;VLOOKUP($A64*1000+AD$3,奖励辅助!$B:$L,11,FALSE),"")</f>
        <v/>
      </c>
      <c r="AE64" t="str">
        <f>_xlfn.IFNA(","&amp;VLOOKUP($A64*1000+AE$3,奖励辅助!$B:$L,11,FALSE),"")</f>
        <v/>
      </c>
      <c r="AF64" t="str">
        <f>_xlfn.IFNA(","&amp;VLOOKUP($A64*1000+AF$3,奖励辅助!$B:$L,11,FALSE),"")</f>
        <v/>
      </c>
      <c r="AG64" t="str">
        <f>_xlfn.IFNA(","&amp;VLOOKUP($A64*1000+AG$3,奖励辅助!$B:$L,11,FALSE),"")</f>
        <v/>
      </c>
      <c r="AH64" t="str">
        <f>_xlfn.IFNA(","&amp;VLOOKUP($A64*1000+AH$3,奖励辅助!$B:$L,11,FALSE),"")</f>
        <v/>
      </c>
      <c r="AI64" t="str">
        <f>_xlfn.IFNA(","&amp;VLOOKUP($A64*1000+AI$3,奖励辅助!$B:$L,11,FALSE),"")</f>
        <v/>
      </c>
      <c r="AJ64" t="str">
        <f>_xlfn.IFNA(","&amp;VLOOKUP($A64*1000+AJ$3,奖励辅助!$B:$L,11,FALSE),"")</f>
        <v/>
      </c>
    </row>
    <row r="65" spans="1:36" x14ac:dyDescent="0.15">
      <c r="A65">
        <v>700062</v>
      </c>
      <c r="B65" s="3" t="s">
        <v>291</v>
      </c>
      <c r="C65" s="3" t="s">
        <v>291</v>
      </c>
      <c r="D65" s="3" t="str">
        <f t="shared" si="2"/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5" s="2">
        <v>2</v>
      </c>
      <c r="F65" s="2">
        <v>2</v>
      </c>
      <c r="G65" t="str">
        <f>_xlfn.IFNA(VLOOKUP($A65*1000+G$3,奖励辅助!$B:$L,11,FALSE),"")</f>
        <v>{"g":20,"i":[{"t":"i","i":25052,"c":1,"tr":0}]}</v>
      </c>
      <c r="H65" t="str">
        <f>_xlfn.IFNA(","&amp;VLOOKUP($A65*1000+H$3,奖励辅助!$B:$L,11,FALSE),"")</f>
        <v>,{"g":20,"i":[{"t":"i","i":25051,"c":1,"tr":0}]}</v>
      </c>
      <c r="I65" t="str">
        <f>_xlfn.IFNA(","&amp;VLOOKUP($A65*1000+I$3,奖励辅助!$B:$L,11,FALSE),"")</f>
        <v>,{"g":20,"i":[{"t":"i","i":25062,"c":1,"tr":0}]}</v>
      </c>
      <c r="J65" t="str">
        <f>_xlfn.IFNA(","&amp;VLOOKUP($A65*1000+J$3,奖励辅助!$B:$L,11,FALSE),"")</f>
        <v>,{"g":20,"i":[{"t":"i","i":1,"c":50,"tr":0}]}</v>
      </c>
      <c r="K65" t="str">
        <f>_xlfn.IFNA(","&amp;VLOOKUP($A65*1000+K$3,奖励辅助!$B:$L,11,FALSE),"")</f>
        <v>,{"g":20,"i":[{"t":"i","i":29001,"c":1,"tr":0}]}</v>
      </c>
      <c r="L65" t="str">
        <f>_xlfn.IFNA(","&amp;VLOOKUP($A65*1000+L$3,奖励辅助!$B:$L,11,FALSE),"")</f>
        <v/>
      </c>
      <c r="M65" t="str">
        <f>_xlfn.IFNA(","&amp;VLOOKUP($A65*1000+M$3,奖励辅助!$B:$L,11,FALSE),"")</f>
        <v/>
      </c>
      <c r="N65" t="str">
        <f>_xlfn.IFNA(","&amp;VLOOKUP($A65*1000+N$3,奖励辅助!$B:$L,11,FALSE),"")</f>
        <v/>
      </c>
      <c r="O65" t="str">
        <f>_xlfn.IFNA(","&amp;VLOOKUP($A65*1000+O$3,奖励辅助!$B:$L,11,FALSE),"")</f>
        <v/>
      </c>
      <c r="P65" t="str">
        <f>_xlfn.IFNA(","&amp;VLOOKUP($A65*1000+P$3,奖励辅助!$B:$L,11,FALSE),"")</f>
        <v/>
      </c>
      <c r="Q65" t="str">
        <f>_xlfn.IFNA(","&amp;VLOOKUP($A65*1000+Q$3,奖励辅助!$B:$L,11,FALSE),"")</f>
        <v/>
      </c>
      <c r="R65" t="str">
        <f>_xlfn.IFNA(","&amp;VLOOKUP($A65*1000+R$3,奖励辅助!$B:$L,11,FALSE),"")</f>
        <v/>
      </c>
      <c r="S65" t="str">
        <f>_xlfn.IFNA(","&amp;VLOOKUP($A65*1000+S$3,奖励辅助!$B:$L,11,FALSE),"")</f>
        <v/>
      </c>
      <c r="T65" t="str">
        <f>_xlfn.IFNA(","&amp;VLOOKUP($A65*1000+T$3,奖励辅助!$B:$L,11,FALSE),"")</f>
        <v/>
      </c>
      <c r="U65" t="str">
        <f>_xlfn.IFNA(","&amp;VLOOKUP($A65*1000+U$3,奖励辅助!$B:$L,11,FALSE),"")</f>
        <v/>
      </c>
      <c r="V65" t="str">
        <f>_xlfn.IFNA(","&amp;VLOOKUP($A65*1000+V$3,奖励辅助!$B:$L,11,FALSE),"")</f>
        <v/>
      </c>
      <c r="W65" t="str">
        <f>_xlfn.IFNA(","&amp;VLOOKUP($A65*1000+W$3,奖励辅助!$B:$L,11,FALSE),"")</f>
        <v/>
      </c>
      <c r="X65" t="str">
        <f>_xlfn.IFNA(","&amp;VLOOKUP($A65*1000+X$3,奖励辅助!$B:$L,11,FALSE),"")</f>
        <v/>
      </c>
      <c r="Y65" t="str">
        <f>_xlfn.IFNA(","&amp;VLOOKUP($A65*1000+Y$3,奖励辅助!$B:$L,11,FALSE),"")</f>
        <v/>
      </c>
      <c r="Z65" t="str">
        <f>_xlfn.IFNA(","&amp;VLOOKUP($A65*1000+Z$3,奖励辅助!$B:$L,11,FALSE),"")</f>
        <v/>
      </c>
      <c r="AA65" t="str">
        <f>_xlfn.IFNA(","&amp;VLOOKUP($A65*1000+AA$3,奖励辅助!$B:$L,11,FALSE),"")</f>
        <v/>
      </c>
      <c r="AB65" t="str">
        <f>_xlfn.IFNA(","&amp;VLOOKUP($A65*1000+AB$3,奖励辅助!$B:$L,11,FALSE),"")</f>
        <v/>
      </c>
      <c r="AC65" t="str">
        <f>_xlfn.IFNA(","&amp;VLOOKUP($A65*1000+AC$3,奖励辅助!$B:$L,11,FALSE),"")</f>
        <v/>
      </c>
      <c r="AD65" t="str">
        <f>_xlfn.IFNA(","&amp;VLOOKUP($A65*1000+AD$3,奖励辅助!$B:$L,11,FALSE),"")</f>
        <v/>
      </c>
      <c r="AE65" t="str">
        <f>_xlfn.IFNA(","&amp;VLOOKUP($A65*1000+AE$3,奖励辅助!$B:$L,11,FALSE),"")</f>
        <v/>
      </c>
      <c r="AF65" t="str">
        <f>_xlfn.IFNA(","&amp;VLOOKUP($A65*1000+AF$3,奖励辅助!$B:$L,11,FALSE),"")</f>
        <v/>
      </c>
      <c r="AG65" t="str">
        <f>_xlfn.IFNA(","&amp;VLOOKUP($A65*1000+AG$3,奖励辅助!$B:$L,11,FALSE),"")</f>
        <v/>
      </c>
      <c r="AH65" t="str">
        <f>_xlfn.IFNA(","&amp;VLOOKUP($A65*1000+AH$3,奖励辅助!$B:$L,11,FALSE),"")</f>
        <v/>
      </c>
      <c r="AI65" t="str">
        <f>_xlfn.IFNA(","&amp;VLOOKUP($A65*1000+AI$3,奖励辅助!$B:$L,11,FALSE),"")</f>
        <v/>
      </c>
      <c r="AJ65" t="str">
        <f>_xlfn.IFNA(","&amp;VLOOKUP($A65*1000+AJ$3,奖励辅助!$B:$L,11,FALSE),"")</f>
        <v/>
      </c>
    </row>
    <row r="66" spans="1:36" x14ac:dyDescent="0.15">
      <c r="A66">
        <v>700063</v>
      </c>
      <c r="B66" s="3" t="s">
        <v>292</v>
      </c>
      <c r="C66" s="3" t="s">
        <v>292</v>
      </c>
      <c r="D66" s="3" t="str">
        <f t="shared" si="2"/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6" s="2">
        <v>2</v>
      </c>
      <c r="F66" s="2">
        <v>2</v>
      </c>
      <c r="G66" t="str">
        <f>_xlfn.IFNA(VLOOKUP($A66*1000+G$3,奖励辅助!$B:$L,11,FALSE),"")</f>
        <v>{"g":20,"i":[{"t":"i","i":25052,"c":1,"tr":0}]}</v>
      </c>
      <c r="H66" t="str">
        <f>_xlfn.IFNA(","&amp;VLOOKUP($A66*1000+H$3,奖励辅助!$B:$L,11,FALSE),"")</f>
        <v>,{"g":20,"i":[{"t":"i","i":25051,"c":1,"tr":0}]}</v>
      </c>
      <c r="I66" t="str">
        <f>_xlfn.IFNA(","&amp;VLOOKUP($A66*1000+I$3,奖励辅助!$B:$L,11,FALSE),"")</f>
        <v>,{"g":20,"i":[{"t":"i","i":25062,"c":1,"tr":0}]}</v>
      </c>
      <c r="J66" t="str">
        <f>_xlfn.IFNA(","&amp;VLOOKUP($A66*1000+J$3,奖励辅助!$B:$L,11,FALSE),"")</f>
        <v>,{"g":20,"i":[{"t":"i","i":1,"c":50,"tr":0}]}</v>
      </c>
      <c r="K66" t="str">
        <f>_xlfn.IFNA(","&amp;VLOOKUP($A66*1000+K$3,奖励辅助!$B:$L,11,FALSE),"")</f>
        <v>,{"g":20,"i":[{"t":"i","i":29001,"c":1,"tr":0}]}</v>
      </c>
      <c r="L66" t="str">
        <f>_xlfn.IFNA(","&amp;VLOOKUP($A66*1000+L$3,奖励辅助!$B:$L,11,FALSE),"")</f>
        <v/>
      </c>
      <c r="M66" t="str">
        <f>_xlfn.IFNA(","&amp;VLOOKUP($A66*1000+M$3,奖励辅助!$B:$L,11,FALSE),"")</f>
        <v/>
      </c>
      <c r="N66" t="str">
        <f>_xlfn.IFNA(","&amp;VLOOKUP($A66*1000+N$3,奖励辅助!$B:$L,11,FALSE),"")</f>
        <v/>
      </c>
      <c r="O66" t="str">
        <f>_xlfn.IFNA(","&amp;VLOOKUP($A66*1000+O$3,奖励辅助!$B:$L,11,FALSE),"")</f>
        <v/>
      </c>
      <c r="P66" t="str">
        <f>_xlfn.IFNA(","&amp;VLOOKUP($A66*1000+P$3,奖励辅助!$B:$L,11,FALSE),"")</f>
        <v/>
      </c>
      <c r="Q66" t="str">
        <f>_xlfn.IFNA(","&amp;VLOOKUP($A66*1000+Q$3,奖励辅助!$B:$L,11,FALSE),"")</f>
        <v/>
      </c>
      <c r="R66" t="str">
        <f>_xlfn.IFNA(","&amp;VLOOKUP($A66*1000+R$3,奖励辅助!$B:$L,11,FALSE),"")</f>
        <v/>
      </c>
      <c r="S66" t="str">
        <f>_xlfn.IFNA(","&amp;VLOOKUP($A66*1000+S$3,奖励辅助!$B:$L,11,FALSE),"")</f>
        <v/>
      </c>
      <c r="T66" t="str">
        <f>_xlfn.IFNA(","&amp;VLOOKUP($A66*1000+T$3,奖励辅助!$B:$L,11,FALSE),"")</f>
        <v/>
      </c>
      <c r="U66" t="str">
        <f>_xlfn.IFNA(","&amp;VLOOKUP($A66*1000+U$3,奖励辅助!$B:$L,11,FALSE),"")</f>
        <v/>
      </c>
      <c r="V66" t="str">
        <f>_xlfn.IFNA(","&amp;VLOOKUP($A66*1000+V$3,奖励辅助!$B:$L,11,FALSE),"")</f>
        <v/>
      </c>
      <c r="W66" t="str">
        <f>_xlfn.IFNA(","&amp;VLOOKUP($A66*1000+W$3,奖励辅助!$B:$L,11,FALSE),"")</f>
        <v/>
      </c>
      <c r="X66" t="str">
        <f>_xlfn.IFNA(","&amp;VLOOKUP($A66*1000+X$3,奖励辅助!$B:$L,11,FALSE),"")</f>
        <v/>
      </c>
      <c r="Y66" t="str">
        <f>_xlfn.IFNA(","&amp;VLOOKUP($A66*1000+Y$3,奖励辅助!$B:$L,11,FALSE),"")</f>
        <v/>
      </c>
      <c r="Z66" t="str">
        <f>_xlfn.IFNA(","&amp;VLOOKUP($A66*1000+Z$3,奖励辅助!$B:$L,11,FALSE),"")</f>
        <v/>
      </c>
      <c r="AA66" t="str">
        <f>_xlfn.IFNA(","&amp;VLOOKUP($A66*1000+AA$3,奖励辅助!$B:$L,11,FALSE),"")</f>
        <v/>
      </c>
      <c r="AB66" t="str">
        <f>_xlfn.IFNA(","&amp;VLOOKUP($A66*1000+AB$3,奖励辅助!$B:$L,11,FALSE),"")</f>
        <v/>
      </c>
      <c r="AC66" t="str">
        <f>_xlfn.IFNA(","&amp;VLOOKUP($A66*1000+AC$3,奖励辅助!$B:$L,11,FALSE),"")</f>
        <v/>
      </c>
      <c r="AD66" t="str">
        <f>_xlfn.IFNA(","&amp;VLOOKUP($A66*1000+AD$3,奖励辅助!$B:$L,11,FALSE),"")</f>
        <v/>
      </c>
      <c r="AE66" t="str">
        <f>_xlfn.IFNA(","&amp;VLOOKUP($A66*1000+AE$3,奖励辅助!$B:$L,11,FALSE),"")</f>
        <v/>
      </c>
      <c r="AF66" t="str">
        <f>_xlfn.IFNA(","&amp;VLOOKUP($A66*1000+AF$3,奖励辅助!$B:$L,11,FALSE),"")</f>
        <v/>
      </c>
      <c r="AG66" t="str">
        <f>_xlfn.IFNA(","&amp;VLOOKUP($A66*1000+AG$3,奖励辅助!$B:$L,11,FALSE),"")</f>
        <v/>
      </c>
      <c r="AH66" t="str">
        <f>_xlfn.IFNA(","&amp;VLOOKUP($A66*1000+AH$3,奖励辅助!$B:$L,11,FALSE),"")</f>
        <v/>
      </c>
      <c r="AI66" t="str">
        <f>_xlfn.IFNA(","&amp;VLOOKUP($A66*1000+AI$3,奖励辅助!$B:$L,11,FALSE),"")</f>
        <v/>
      </c>
      <c r="AJ66" t="str">
        <f>_xlfn.IFNA(","&amp;VLOOKUP($A66*1000+AJ$3,奖励辅助!$B:$L,11,FALSE),"")</f>
        <v/>
      </c>
    </row>
    <row r="67" spans="1:36" x14ac:dyDescent="0.15">
      <c r="A67">
        <v>700064</v>
      </c>
      <c r="B67" s="3" t="s">
        <v>293</v>
      </c>
      <c r="C67" s="3" t="s">
        <v>293</v>
      </c>
      <c r="D67" s="3" t="str">
        <f t="shared" si="2"/>
        <v>[{"g":20,"i":[{"t":"i","i":25052,"c":1,"tr":0}]},{"g":20,"i":[{"t":"i","i":25051,"c":1,"tr":0}]},{"g":20,"i":[{"t":"i","i":25062,"c":1,"tr":0}]},{"g":20,"i":[{"t":"i","i":1,"c":50,"tr":0}]},{"g":20,"i":[{"t":"i","i":29001,"c":1,"tr":0}]}]</v>
      </c>
      <c r="E67" s="2">
        <v>2</v>
      </c>
      <c r="F67" s="2">
        <v>2</v>
      </c>
      <c r="G67" t="str">
        <f>_xlfn.IFNA(VLOOKUP($A67*1000+G$3,奖励辅助!$B:$L,11,FALSE),"")</f>
        <v>{"g":20,"i":[{"t":"i","i":25052,"c":1,"tr":0}]}</v>
      </c>
      <c r="H67" t="str">
        <f>_xlfn.IFNA(","&amp;VLOOKUP($A67*1000+H$3,奖励辅助!$B:$L,11,FALSE),"")</f>
        <v>,{"g":20,"i":[{"t":"i","i":25051,"c":1,"tr":0}]}</v>
      </c>
      <c r="I67" t="str">
        <f>_xlfn.IFNA(","&amp;VLOOKUP($A67*1000+I$3,奖励辅助!$B:$L,11,FALSE),"")</f>
        <v>,{"g":20,"i":[{"t":"i","i":25062,"c":1,"tr":0}]}</v>
      </c>
      <c r="J67" t="str">
        <f>_xlfn.IFNA(","&amp;VLOOKUP($A67*1000+J$3,奖励辅助!$B:$L,11,FALSE),"")</f>
        <v>,{"g":20,"i":[{"t":"i","i":1,"c":50,"tr":0}]}</v>
      </c>
      <c r="K67" t="str">
        <f>_xlfn.IFNA(","&amp;VLOOKUP($A67*1000+K$3,奖励辅助!$B:$L,11,FALSE),"")</f>
        <v>,{"g":20,"i":[{"t":"i","i":29001,"c":1,"tr":0}]}</v>
      </c>
      <c r="L67" t="str">
        <f>_xlfn.IFNA(","&amp;VLOOKUP($A67*1000+L$3,奖励辅助!$B:$L,11,FALSE),"")</f>
        <v/>
      </c>
      <c r="M67" t="str">
        <f>_xlfn.IFNA(","&amp;VLOOKUP($A67*1000+M$3,奖励辅助!$B:$L,11,FALSE),"")</f>
        <v/>
      </c>
      <c r="N67" t="str">
        <f>_xlfn.IFNA(","&amp;VLOOKUP($A67*1000+N$3,奖励辅助!$B:$L,11,FALSE),"")</f>
        <v/>
      </c>
      <c r="O67" t="str">
        <f>_xlfn.IFNA(","&amp;VLOOKUP($A67*1000+O$3,奖励辅助!$B:$L,11,FALSE),"")</f>
        <v/>
      </c>
      <c r="P67" t="str">
        <f>_xlfn.IFNA(","&amp;VLOOKUP($A67*1000+P$3,奖励辅助!$B:$L,11,FALSE),"")</f>
        <v/>
      </c>
      <c r="Q67" t="str">
        <f>_xlfn.IFNA(","&amp;VLOOKUP($A67*1000+Q$3,奖励辅助!$B:$L,11,FALSE),"")</f>
        <v/>
      </c>
      <c r="R67" t="str">
        <f>_xlfn.IFNA(","&amp;VLOOKUP($A67*1000+R$3,奖励辅助!$B:$L,11,FALSE),"")</f>
        <v/>
      </c>
      <c r="S67" t="str">
        <f>_xlfn.IFNA(","&amp;VLOOKUP($A67*1000+S$3,奖励辅助!$B:$L,11,FALSE),"")</f>
        <v/>
      </c>
      <c r="T67" t="str">
        <f>_xlfn.IFNA(","&amp;VLOOKUP($A67*1000+T$3,奖励辅助!$B:$L,11,FALSE),"")</f>
        <v/>
      </c>
      <c r="U67" t="str">
        <f>_xlfn.IFNA(","&amp;VLOOKUP($A67*1000+U$3,奖励辅助!$B:$L,11,FALSE),"")</f>
        <v/>
      </c>
      <c r="V67" t="str">
        <f>_xlfn.IFNA(","&amp;VLOOKUP($A67*1000+V$3,奖励辅助!$B:$L,11,FALSE),"")</f>
        <v/>
      </c>
      <c r="W67" t="str">
        <f>_xlfn.IFNA(","&amp;VLOOKUP($A67*1000+W$3,奖励辅助!$B:$L,11,FALSE),"")</f>
        <v/>
      </c>
      <c r="X67" t="str">
        <f>_xlfn.IFNA(","&amp;VLOOKUP($A67*1000+X$3,奖励辅助!$B:$L,11,FALSE),"")</f>
        <v/>
      </c>
      <c r="Y67" t="str">
        <f>_xlfn.IFNA(","&amp;VLOOKUP($A67*1000+Y$3,奖励辅助!$B:$L,11,FALSE),"")</f>
        <v/>
      </c>
      <c r="Z67" t="str">
        <f>_xlfn.IFNA(","&amp;VLOOKUP($A67*1000+Z$3,奖励辅助!$B:$L,11,FALSE),"")</f>
        <v/>
      </c>
      <c r="AA67" t="str">
        <f>_xlfn.IFNA(","&amp;VLOOKUP($A67*1000+AA$3,奖励辅助!$B:$L,11,FALSE),"")</f>
        <v/>
      </c>
      <c r="AB67" t="str">
        <f>_xlfn.IFNA(","&amp;VLOOKUP($A67*1000+AB$3,奖励辅助!$B:$L,11,FALSE),"")</f>
        <v/>
      </c>
      <c r="AC67" t="str">
        <f>_xlfn.IFNA(","&amp;VLOOKUP($A67*1000+AC$3,奖励辅助!$B:$L,11,FALSE),"")</f>
        <v/>
      </c>
      <c r="AD67" t="str">
        <f>_xlfn.IFNA(","&amp;VLOOKUP($A67*1000+AD$3,奖励辅助!$B:$L,11,FALSE),"")</f>
        <v/>
      </c>
      <c r="AE67" t="str">
        <f>_xlfn.IFNA(","&amp;VLOOKUP($A67*1000+AE$3,奖励辅助!$B:$L,11,FALSE),"")</f>
        <v/>
      </c>
      <c r="AF67" t="str">
        <f>_xlfn.IFNA(","&amp;VLOOKUP($A67*1000+AF$3,奖励辅助!$B:$L,11,FALSE),"")</f>
        <v/>
      </c>
      <c r="AG67" t="str">
        <f>_xlfn.IFNA(","&amp;VLOOKUP($A67*1000+AG$3,奖励辅助!$B:$L,11,FALSE),"")</f>
        <v/>
      </c>
      <c r="AH67" t="str">
        <f>_xlfn.IFNA(","&amp;VLOOKUP($A67*1000+AH$3,奖励辅助!$B:$L,11,FALSE),"")</f>
        <v/>
      </c>
      <c r="AI67" t="str">
        <f>_xlfn.IFNA(","&amp;VLOOKUP($A67*1000+AI$3,奖励辅助!$B:$L,11,FALSE),"")</f>
        <v/>
      </c>
      <c r="AJ67" t="str">
        <f>_xlfn.IFNA(","&amp;VLOOKUP($A67*1000+AJ$3,奖励辅助!$B:$L,11,FALSE),"")</f>
        <v/>
      </c>
    </row>
    <row r="68" spans="1:36" x14ac:dyDescent="0.15">
      <c r="A68">
        <v>700065</v>
      </c>
      <c r="B68" s="3" t="s">
        <v>294</v>
      </c>
      <c r="C68" s="3" t="s">
        <v>294</v>
      </c>
      <c r="D68" s="3" t="str">
        <f t="shared" si="2"/>
        <v>[{"g":20,"i":[{"t":"i","i":25071,"c":1,"tr":0}]},{"g":20,"i":[{"t":"i","i":25071,"c":1,"tr":0}]},{"g":20,"i":[{"t":"i","i":25071,"c":1,"tr":0}]},{"g":20,"i":[{"t":"i","i":25071,"c":1,"tr":0}]},{"g":20,"i":[{"t":"i","i":25071,"c":1,"tr":0}]}]</v>
      </c>
      <c r="E68" s="2">
        <v>2</v>
      </c>
      <c r="F68" s="2">
        <v>2</v>
      </c>
      <c r="G68" t="str">
        <f>_xlfn.IFNA(VLOOKUP($A68*1000+G$3,奖励辅助!$B:$L,11,FALSE),"")</f>
        <v>{"g":20,"i":[{"t":"i","i":25071,"c":1,"tr":0}]}</v>
      </c>
      <c r="H68" t="str">
        <f>_xlfn.IFNA(","&amp;VLOOKUP($A68*1000+H$3,奖励辅助!$B:$L,11,FALSE),"")</f>
        <v>,{"g":20,"i":[{"t":"i","i":25071,"c":1,"tr":0}]}</v>
      </c>
      <c r="I68" t="str">
        <f>_xlfn.IFNA(","&amp;VLOOKUP($A68*1000+I$3,奖励辅助!$B:$L,11,FALSE),"")</f>
        <v>,{"g":20,"i":[{"t":"i","i":25071,"c":1,"tr":0}]}</v>
      </c>
      <c r="J68" t="str">
        <f>_xlfn.IFNA(","&amp;VLOOKUP($A68*1000+J$3,奖励辅助!$B:$L,11,FALSE),"")</f>
        <v>,{"g":20,"i":[{"t":"i","i":25071,"c":1,"tr":0}]}</v>
      </c>
      <c r="K68" t="str">
        <f>_xlfn.IFNA(","&amp;VLOOKUP($A68*1000+K$3,奖励辅助!$B:$L,11,FALSE),"")</f>
        <v>,{"g":20,"i":[{"t":"i","i":25071,"c":1,"tr":0}]}</v>
      </c>
      <c r="L68" t="str">
        <f>_xlfn.IFNA(","&amp;VLOOKUP($A68*1000+L$3,奖励辅助!$B:$L,11,FALSE),"")</f>
        <v/>
      </c>
      <c r="M68" t="str">
        <f>_xlfn.IFNA(","&amp;VLOOKUP($A68*1000+M$3,奖励辅助!$B:$L,11,FALSE),"")</f>
        <v/>
      </c>
      <c r="N68" t="str">
        <f>_xlfn.IFNA(","&amp;VLOOKUP($A68*1000+N$3,奖励辅助!$B:$L,11,FALSE),"")</f>
        <v/>
      </c>
      <c r="O68" t="str">
        <f>_xlfn.IFNA(","&amp;VLOOKUP($A68*1000+O$3,奖励辅助!$B:$L,11,FALSE),"")</f>
        <v/>
      </c>
      <c r="P68" t="str">
        <f>_xlfn.IFNA(","&amp;VLOOKUP($A68*1000+P$3,奖励辅助!$B:$L,11,FALSE),"")</f>
        <v/>
      </c>
      <c r="Q68" t="str">
        <f>_xlfn.IFNA(","&amp;VLOOKUP($A68*1000+Q$3,奖励辅助!$B:$L,11,FALSE),"")</f>
        <v/>
      </c>
      <c r="R68" t="str">
        <f>_xlfn.IFNA(","&amp;VLOOKUP($A68*1000+R$3,奖励辅助!$B:$L,11,FALSE),"")</f>
        <v/>
      </c>
      <c r="S68" t="str">
        <f>_xlfn.IFNA(","&amp;VLOOKUP($A68*1000+S$3,奖励辅助!$B:$L,11,FALSE),"")</f>
        <v/>
      </c>
      <c r="T68" t="str">
        <f>_xlfn.IFNA(","&amp;VLOOKUP($A68*1000+T$3,奖励辅助!$B:$L,11,FALSE),"")</f>
        <v/>
      </c>
      <c r="U68" t="str">
        <f>_xlfn.IFNA(","&amp;VLOOKUP($A68*1000+U$3,奖励辅助!$B:$L,11,FALSE),"")</f>
        <v/>
      </c>
      <c r="V68" t="str">
        <f>_xlfn.IFNA(","&amp;VLOOKUP($A68*1000+V$3,奖励辅助!$B:$L,11,FALSE),"")</f>
        <v/>
      </c>
      <c r="W68" t="str">
        <f>_xlfn.IFNA(","&amp;VLOOKUP($A68*1000+W$3,奖励辅助!$B:$L,11,FALSE),"")</f>
        <v/>
      </c>
      <c r="X68" t="str">
        <f>_xlfn.IFNA(","&amp;VLOOKUP($A68*1000+X$3,奖励辅助!$B:$L,11,FALSE),"")</f>
        <v/>
      </c>
      <c r="Y68" t="str">
        <f>_xlfn.IFNA(","&amp;VLOOKUP($A68*1000+Y$3,奖励辅助!$B:$L,11,FALSE),"")</f>
        <v/>
      </c>
      <c r="Z68" t="str">
        <f>_xlfn.IFNA(","&amp;VLOOKUP($A68*1000+Z$3,奖励辅助!$B:$L,11,FALSE),"")</f>
        <v/>
      </c>
      <c r="AA68" t="str">
        <f>_xlfn.IFNA(","&amp;VLOOKUP($A68*1000+AA$3,奖励辅助!$B:$L,11,FALSE),"")</f>
        <v/>
      </c>
      <c r="AB68" t="str">
        <f>_xlfn.IFNA(","&amp;VLOOKUP($A68*1000+AB$3,奖励辅助!$B:$L,11,FALSE),"")</f>
        <v/>
      </c>
      <c r="AC68" t="str">
        <f>_xlfn.IFNA(","&amp;VLOOKUP($A68*1000+AC$3,奖励辅助!$B:$L,11,FALSE),"")</f>
        <v/>
      </c>
      <c r="AD68" t="str">
        <f>_xlfn.IFNA(","&amp;VLOOKUP($A68*1000+AD$3,奖励辅助!$B:$L,11,FALSE),"")</f>
        <v/>
      </c>
      <c r="AE68" t="str">
        <f>_xlfn.IFNA(","&amp;VLOOKUP($A68*1000+AE$3,奖励辅助!$B:$L,11,FALSE),"")</f>
        <v/>
      </c>
      <c r="AF68" t="str">
        <f>_xlfn.IFNA(","&amp;VLOOKUP($A68*1000+AF$3,奖励辅助!$B:$L,11,FALSE),"")</f>
        <v/>
      </c>
      <c r="AG68" t="str">
        <f>_xlfn.IFNA(","&amp;VLOOKUP($A68*1000+AG$3,奖励辅助!$B:$L,11,FALSE),"")</f>
        <v/>
      </c>
      <c r="AH68" t="str">
        <f>_xlfn.IFNA(","&amp;VLOOKUP($A68*1000+AH$3,奖励辅助!$B:$L,11,FALSE),"")</f>
        <v/>
      </c>
      <c r="AI68" t="str">
        <f>_xlfn.IFNA(","&amp;VLOOKUP($A68*1000+AI$3,奖励辅助!$B:$L,11,FALSE),"")</f>
        <v/>
      </c>
      <c r="AJ68" t="str">
        <f>_xlfn.IFNA(","&amp;VLOOKUP($A68*1000+AJ$3,奖励辅助!$B:$L,11,FALSE),"")</f>
        <v/>
      </c>
    </row>
    <row r="69" spans="1:36" x14ac:dyDescent="0.15">
      <c r="A69">
        <v>700066</v>
      </c>
      <c r="B69" s="3" t="s">
        <v>295</v>
      </c>
      <c r="C69" s="3" t="s">
        <v>295</v>
      </c>
      <c r="D69" s="3" t="str">
        <f t="shared" ref="D69:D103" si="3">"["&amp;G69&amp;H69&amp;I69&amp;J69&amp;K69&amp;L69&amp;M69&amp;N69&amp;O69&amp;P69&amp;Q69&amp;R69&amp;S69&amp;T69&amp;U69&amp;V69&amp;W69&amp;X69&amp;Y69&amp;Z69&amp;AA69&amp;AB69&amp;AC69&amp;AD69&amp;AE69&amp;AF69&amp;AG69&amp;AH69&amp;AI69&amp;AJ69&amp;AK69&amp;AL69&amp;AM69&amp;AN69&amp;AO69&amp;AP69&amp;AQ69&amp;AR69&amp;AS69&amp;AT69&amp;AU69&amp;AV69&amp;AW69&amp;AX69&amp;AY69&amp;AZ69&amp;"]"</f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69" s="2">
        <v>2</v>
      </c>
      <c r="F69" s="2">
        <v>2</v>
      </c>
      <c r="G69" t="str">
        <f>_xlfn.IFNA(VLOOKUP($A69*1000+G$3,奖励辅助!$B:$L,11,FALSE),"")</f>
        <v>{"g":20,"i":[{"t":"i","i":25062,"c":1,"tr":0}]}</v>
      </c>
      <c r="H69" t="str">
        <f>_xlfn.IFNA(","&amp;VLOOKUP($A69*1000+H$3,奖励辅助!$B:$L,11,FALSE),"")</f>
        <v>,{"g":20,"i":[{"t":"i","i":25061,"c":1,"tr":0}]}</v>
      </c>
      <c r="I69" t="str">
        <f>_xlfn.IFNA(","&amp;VLOOKUP($A69*1000+I$3,奖励辅助!$B:$L,11,FALSE),"")</f>
        <v>,{"g":20,"i":[{"t":"i","i":25071,"c":1,"tr":0}]}</v>
      </c>
      <c r="J69" t="str">
        <f>_xlfn.IFNA(","&amp;VLOOKUP($A69*1000+J$3,奖励辅助!$B:$L,11,FALSE),"")</f>
        <v>,{"g":20,"i":[{"t":"i","i":1,"c":50,"tr":0}]}</v>
      </c>
      <c r="K69" t="str">
        <f>_xlfn.IFNA(","&amp;VLOOKUP($A69*1000+K$3,奖励辅助!$B:$L,11,FALSE),"")</f>
        <v>,{"g":20,"i":[{"t":"i","i":29001,"c":1,"tr":0}]}</v>
      </c>
      <c r="L69" t="str">
        <f>_xlfn.IFNA(","&amp;VLOOKUP($A69*1000+L$3,奖励辅助!$B:$L,11,FALSE),"")</f>
        <v/>
      </c>
      <c r="M69" t="str">
        <f>_xlfn.IFNA(","&amp;VLOOKUP($A69*1000+M$3,奖励辅助!$B:$L,11,FALSE),"")</f>
        <v/>
      </c>
      <c r="N69" t="str">
        <f>_xlfn.IFNA(","&amp;VLOOKUP($A69*1000+N$3,奖励辅助!$B:$L,11,FALSE),"")</f>
        <v/>
      </c>
      <c r="O69" t="str">
        <f>_xlfn.IFNA(","&amp;VLOOKUP($A69*1000+O$3,奖励辅助!$B:$L,11,FALSE),"")</f>
        <v/>
      </c>
      <c r="P69" t="str">
        <f>_xlfn.IFNA(","&amp;VLOOKUP($A69*1000+P$3,奖励辅助!$B:$L,11,FALSE),"")</f>
        <v/>
      </c>
      <c r="Q69" t="str">
        <f>_xlfn.IFNA(","&amp;VLOOKUP($A69*1000+Q$3,奖励辅助!$B:$L,11,FALSE),"")</f>
        <v/>
      </c>
      <c r="R69" t="str">
        <f>_xlfn.IFNA(","&amp;VLOOKUP($A69*1000+R$3,奖励辅助!$B:$L,11,FALSE),"")</f>
        <v/>
      </c>
      <c r="S69" t="str">
        <f>_xlfn.IFNA(","&amp;VLOOKUP($A69*1000+S$3,奖励辅助!$B:$L,11,FALSE),"")</f>
        <v/>
      </c>
      <c r="T69" t="str">
        <f>_xlfn.IFNA(","&amp;VLOOKUP($A69*1000+T$3,奖励辅助!$B:$L,11,FALSE),"")</f>
        <v/>
      </c>
      <c r="U69" t="str">
        <f>_xlfn.IFNA(","&amp;VLOOKUP($A69*1000+U$3,奖励辅助!$B:$L,11,FALSE),"")</f>
        <v/>
      </c>
      <c r="V69" t="str">
        <f>_xlfn.IFNA(","&amp;VLOOKUP($A69*1000+V$3,奖励辅助!$B:$L,11,FALSE),"")</f>
        <v/>
      </c>
      <c r="W69" t="str">
        <f>_xlfn.IFNA(","&amp;VLOOKUP($A69*1000+W$3,奖励辅助!$B:$L,11,FALSE),"")</f>
        <v/>
      </c>
      <c r="X69" t="str">
        <f>_xlfn.IFNA(","&amp;VLOOKUP($A69*1000+X$3,奖励辅助!$B:$L,11,FALSE),"")</f>
        <v/>
      </c>
      <c r="Y69" t="str">
        <f>_xlfn.IFNA(","&amp;VLOOKUP($A69*1000+Y$3,奖励辅助!$B:$L,11,FALSE),"")</f>
        <v/>
      </c>
      <c r="Z69" t="str">
        <f>_xlfn.IFNA(","&amp;VLOOKUP($A69*1000+Z$3,奖励辅助!$B:$L,11,FALSE),"")</f>
        <v/>
      </c>
      <c r="AA69" t="str">
        <f>_xlfn.IFNA(","&amp;VLOOKUP($A69*1000+AA$3,奖励辅助!$B:$L,11,FALSE),"")</f>
        <v/>
      </c>
      <c r="AB69" t="str">
        <f>_xlfn.IFNA(","&amp;VLOOKUP($A69*1000+AB$3,奖励辅助!$B:$L,11,FALSE),"")</f>
        <v/>
      </c>
      <c r="AC69" t="str">
        <f>_xlfn.IFNA(","&amp;VLOOKUP($A69*1000+AC$3,奖励辅助!$B:$L,11,FALSE),"")</f>
        <v/>
      </c>
      <c r="AD69" t="str">
        <f>_xlfn.IFNA(","&amp;VLOOKUP($A69*1000+AD$3,奖励辅助!$B:$L,11,FALSE),"")</f>
        <v/>
      </c>
      <c r="AE69" t="str">
        <f>_xlfn.IFNA(","&amp;VLOOKUP($A69*1000+AE$3,奖励辅助!$B:$L,11,FALSE),"")</f>
        <v/>
      </c>
      <c r="AF69" t="str">
        <f>_xlfn.IFNA(","&amp;VLOOKUP($A69*1000+AF$3,奖励辅助!$B:$L,11,FALSE),"")</f>
        <v/>
      </c>
      <c r="AG69" t="str">
        <f>_xlfn.IFNA(","&amp;VLOOKUP($A69*1000+AG$3,奖励辅助!$B:$L,11,FALSE),"")</f>
        <v/>
      </c>
      <c r="AH69" t="str">
        <f>_xlfn.IFNA(","&amp;VLOOKUP($A69*1000+AH$3,奖励辅助!$B:$L,11,FALSE),"")</f>
        <v/>
      </c>
      <c r="AI69" t="str">
        <f>_xlfn.IFNA(","&amp;VLOOKUP($A69*1000+AI$3,奖励辅助!$B:$L,11,FALSE),"")</f>
        <v/>
      </c>
      <c r="AJ69" t="str">
        <f>_xlfn.IFNA(","&amp;VLOOKUP($A69*1000+AJ$3,奖励辅助!$B:$L,11,FALSE),"")</f>
        <v/>
      </c>
    </row>
    <row r="70" spans="1:36" x14ac:dyDescent="0.15">
      <c r="A70">
        <v>700067</v>
      </c>
      <c r="B70" s="3" t="s">
        <v>296</v>
      </c>
      <c r="C70" s="3" t="s">
        <v>296</v>
      </c>
      <c r="D70" s="3" t="str">
        <f t="shared" si="3"/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0" s="2">
        <v>2</v>
      </c>
      <c r="F70" s="2">
        <v>2</v>
      </c>
      <c r="G70" t="str">
        <f>_xlfn.IFNA(VLOOKUP($A70*1000+G$3,奖励辅助!$B:$L,11,FALSE),"")</f>
        <v>{"g":20,"i":[{"t":"i","i":25062,"c":1,"tr":0}]}</v>
      </c>
      <c r="H70" t="str">
        <f>_xlfn.IFNA(","&amp;VLOOKUP($A70*1000+H$3,奖励辅助!$B:$L,11,FALSE),"")</f>
        <v>,{"g":20,"i":[{"t":"i","i":25061,"c":1,"tr":0}]}</v>
      </c>
      <c r="I70" t="str">
        <f>_xlfn.IFNA(","&amp;VLOOKUP($A70*1000+I$3,奖励辅助!$B:$L,11,FALSE),"")</f>
        <v>,{"g":20,"i":[{"t":"i","i":25071,"c":1,"tr":0}]}</v>
      </c>
      <c r="J70" t="str">
        <f>_xlfn.IFNA(","&amp;VLOOKUP($A70*1000+J$3,奖励辅助!$B:$L,11,FALSE),"")</f>
        <v>,{"g":20,"i":[{"t":"i","i":1,"c":50,"tr":0}]}</v>
      </c>
      <c r="K70" t="str">
        <f>_xlfn.IFNA(","&amp;VLOOKUP($A70*1000+K$3,奖励辅助!$B:$L,11,FALSE),"")</f>
        <v>,{"g":20,"i":[{"t":"i","i":29001,"c":1,"tr":0}]}</v>
      </c>
      <c r="L70" t="str">
        <f>_xlfn.IFNA(","&amp;VLOOKUP($A70*1000+L$3,奖励辅助!$B:$L,11,FALSE),"")</f>
        <v/>
      </c>
      <c r="M70" t="str">
        <f>_xlfn.IFNA(","&amp;VLOOKUP($A70*1000+M$3,奖励辅助!$B:$L,11,FALSE),"")</f>
        <v/>
      </c>
      <c r="N70" t="str">
        <f>_xlfn.IFNA(","&amp;VLOOKUP($A70*1000+N$3,奖励辅助!$B:$L,11,FALSE),"")</f>
        <v/>
      </c>
      <c r="O70" t="str">
        <f>_xlfn.IFNA(","&amp;VLOOKUP($A70*1000+O$3,奖励辅助!$B:$L,11,FALSE),"")</f>
        <v/>
      </c>
      <c r="P70" t="str">
        <f>_xlfn.IFNA(","&amp;VLOOKUP($A70*1000+P$3,奖励辅助!$B:$L,11,FALSE),"")</f>
        <v/>
      </c>
      <c r="Q70" t="str">
        <f>_xlfn.IFNA(","&amp;VLOOKUP($A70*1000+Q$3,奖励辅助!$B:$L,11,FALSE),"")</f>
        <v/>
      </c>
      <c r="R70" t="str">
        <f>_xlfn.IFNA(","&amp;VLOOKUP($A70*1000+R$3,奖励辅助!$B:$L,11,FALSE),"")</f>
        <v/>
      </c>
      <c r="S70" t="str">
        <f>_xlfn.IFNA(","&amp;VLOOKUP($A70*1000+S$3,奖励辅助!$B:$L,11,FALSE),"")</f>
        <v/>
      </c>
      <c r="T70" t="str">
        <f>_xlfn.IFNA(","&amp;VLOOKUP($A70*1000+T$3,奖励辅助!$B:$L,11,FALSE),"")</f>
        <v/>
      </c>
      <c r="U70" t="str">
        <f>_xlfn.IFNA(","&amp;VLOOKUP($A70*1000+U$3,奖励辅助!$B:$L,11,FALSE),"")</f>
        <v/>
      </c>
      <c r="V70" t="str">
        <f>_xlfn.IFNA(","&amp;VLOOKUP($A70*1000+V$3,奖励辅助!$B:$L,11,FALSE),"")</f>
        <v/>
      </c>
      <c r="W70" t="str">
        <f>_xlfn.IFNA(","&amp;VLOOKUP($A70*1000+W$3,奖励辅助!$B:$L,11,FALSE),"")</f>
        <v/>
      </c>
      <c r="X70" t="str">
        <f>_xlfn.IFNA(","&amp;VLOOKUP($A70*1000+X$3,奖励辅助!$B:$L,11,FALSE),"")</f>
        <v/>
      </c>
      <c r="Y70" t="str">
        <f>_xlfn.IFNA(","&amp;VLOOKUP($A70*1000+Y$3,奖励辅助!$B:$L,11,FALSE),"")</f>
        <v/>
      </c>
      <c r="Z70" t="str">
        <f>_xlfn.IFNA(","&amp;VLOOKUP($A70*1000+Z$3,奖励辅助!$B:$L,11,FALSE),"")</f>
        <v/>
      </c>
      <c r="AA70" t="str">
        <f>_xlfn.IFNA(","&amp;VLOOKUP($A70*1000+AA$3,奖励辅助!$B:$L,11,FALSE),"")</f>
        <v/>
      </c>
      <c r="AB70" t="str">
        <f>_xlfn.IFNA(","&amp;VLOOKUP($A70*1000+AB$3,奖励辅助!$B:$L,11,FALSE),"")</f>
        <v/>
      </c>
      <c r="AC70" t="str">
        <f>_xlfn.IFNA(","&amp;VLOOKUP($A70*1000+AC$3,奖励辅助!$B:$L,11,FALSE),"")</f>
        <v/>
      </c>
      <c r="AD70" t="str">
        <f>_xlfn.IFNA(","&amp;VLOOKUP($A70*1000+AD$3,奖励辅助!$B:$L,11,FALSE),"")</f>
        <v/>
      </c>
      <c r="AE70" t="str">
        <f>_xlfn.IFNA(","&amp;VLOOKUP($A70*1000+AE$3,奖励辅助!$B:$L,11,FALSE),"")</f>
        <v/>
      </c>
      <c r="AF70" t="str">
        <f>_xlfn.IFNA(","&amp;VLOOKUP($A70*1000+AF$3,奖励辅助!$B:$L,11,FALSE),"")</f>
        <v/>
      </c>
      <c r="AG70" t="str">
        <f>_xlfn.IFNA(","&amp;VLOOKUP($A70*1000+AG$3,奖励辅助!$B:$L,11,FALSE),"")</f>
        <v/>
      </c>
      <c r="AH70" t="str">
        <f>_xlfn.IFNA(","&amp;VLOOKUP($A70*1000+AH$3,奖励辅助!$B:$L,11,FALSE),"")</f>
        <v/>
      </c>
      <c r="AI70" t="str">
        <f>_xlfn.IFNA(","&amp;VLOOKUP($A70*1000+AI$3,奖励辅助!$B:$L,11,FALSE),"")</f>
        <v/>
      </c>
      <c r="AJ70" t="str">
        <f>_xlfn.IFNA(","&amp;VLOOKUP($A70*1000+AJ$3,奖励辅助!$B:$L,11,FALSE),"")</f>
        <v/>
      </c>
    </row>
    <row r="71" spans="1:36" x14ac:dyDescent="0.15">
      <c r="A71">
        <v>700068</v>
      </c>
      <c r="B71" s="3" t="s">
        <v>297</v>
      </c>
      <c r="C71" s="3" t="s">
        <v>297</v>
      </c>
      <c r="D71" s="3" t="str">
        <f t="shared" si="3"/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1" s="2">
        <v>2</v>
      </c>
      <c r="F71" s="2">
        <v>2</v>
      </c>
      <c r="G71" t="str">
        <f>_xlfn.IFNA(VLOOKUP($A71*1000+G$3,奖励辅助!$B:$L,11,FALSE),"")</f>
        <v>{"g":20,"i":[{"t":"i","i":25062,"c":1,"tr":0}]}</v>
      </c>
      <c r="H71" t="str">
        <f>_xlfn.IFNA(","&amp;VLOOKUP($A71*1000+H$3,奖励辅助!$B:$L,11,FALSE),"")</f>
        <v>,{"g":20,"i":[{"t":"i","i":25061,"c":1,"tr":0}]}</v>
      </c>
      <c r="I71" t="str">
        <f>_xlfn.IFNA(","&amp;VLOOKUP($A71*1000+I$3,奖励辅助!$B:$L,11,FALSE),"")</f>
        <v>,{"g":20,"i":[{"t":"i","i":25071,"c":1,"tr":0}]}</v>
      </c>
      <c r="J71" t="str">
        <f>_xlfn.IFNA(","&amp;VLOOKUP($A71*1000+J$3,奖励辅助!$B:$L,11,FALSE),"")</f>
        <v>,{"g":20,"i":[{"t":"i","i":1,"c":50,"tr":0}]}</v>
      </c>
      <c r="K71" t="str">
        <f>_xlfn.IFNA(","&amp;VLOOKUP($A71*1000+K$3,奖励辅助!$B:$L,11,FALSE),"")</f>
        <v>,{"g":20,"i":[{"t":"i","i":29001,"c":1,"tr":0}]}</v>
      </c>
      <c r="L71" t="str">
        <f>_xlfn.IFNA(","&amp;VLOOKUP($A71*1000+L$3,奖励辅助!$B:$L,11,FALSE),"")</f>
        <v/>
      </c>
      <c r="M71" t="str">
        <f>_xlfn.IFNA(","&amp;VLOOKUP($A71*1000+M$3,奖励辅助!$B:$L,11,FALSE),"")</f>
        <v/>
      </c>
      <c r="N71" t="str">
        <f>_xlfn.IFNA(","&amp;VLOOKUP($A71*1000+N$3,奖励辅助!$B:$L,11,FALSE),"")</f>
        <v/>
      </c>
      <c r="O71" t="str">
        <f>_xlfn.IFNA(","&amp;VLOOKUP($A71*1000+O$3,奖励辅助!$B:$L,11,FALSE),"")</f>
        <v/>
      </c>
      <c r="P71" t="str">
        <f>_xlfn.IFNA(","&amp;VLOOKUP($A71*1000+P$3,奖励辅助!$B:$L,11,FALSE),"")</f>
        <v/>
      </c>
      <c r="Q71" t="str">
        <f>_xlfn.IFNA(","&amp;VLOOKUP($A71*1000+Q$3,奖励辅助!$B:$L,11,FALSE),"")</f>
        <v/>
      </c>
      <c r="R71" t="str">
        <f>_xlfn.IFNA(","&amp;VLOOKUP($A71*1000+R$3,奖励辅助!$B:$L,11,FALSE),"")</f>
        <v/>
      </c>
      <c r="S71" t="str">
        <f>_xlfn.IFNA(","&amp;VLOOKUP($A71*1000+S$3,奖励辅助!$B:$L,11,FALSE),"")</f>
        <v/>
      </c>
      <c r="T71" t="str">
        <f>_xlfn.IFNA(","&amp;VLOOKUP($A71*1000+T$3,奖励辅助!$B:$L,11,FALSE),"")</f>
        <v/>
      </c>
      <c r="U71" t="str">
        <f>_xlfn.IFNA(","&amp;VLOOKUP($A71*1000+U$3,奖励辅助!$B:$L,11,FALSE),"")</f>
        <v/>
      </c>
      <c r="V71" t="str">
        <f>_xlfn.IFNA(","&amp;VLOOKUP($A71*1000+V$3,奖励辅助!$B:$L,11,FALSE),"")</f>
        <v/>
      </c>
      <c r="W71" t="str">
        <f>_xlfn.IFNA(","&amp;VLOOKUP($A71*1000+W$3,奖励辅助!$B:$L,11,FALSE),"")</f>
        <v/>
      </c>
      <c r="X71" t="str">
        <f>_xlfn.IFNA(","&amp;VLOOKUP($A71*1000+X$3,奖励辅助!$B:$L,11,FALSE),"")</f>
        <v/>
      </c>
      <c r="Y71" t="str">
        <f>_xlfn.IFNA(","&amp;VLOOKUP($A71*1000+Y$3,奖励辅助!$B:$L,11,FALSE),"")</f>
        <v/>
      </c>
      <c r="Z71" t="str">
        <f>_xlfn.IFNA(","&amp;VLOOKUP($A71*1000+Z$3,奖励辅助!$B:$L,11,FALSE),"")</f>
        <v/>
      </c>
      <c r="AA71" t="str">
        <f>_xlfn.IFNA(","&amp;VLOOKUP($A71*1000+AA$3,奖励辅助!$B:$L,11,FALSE),"")</f>
        <v/>
      </c>
      <c r="AB71" t="str">
        <f>_xlfn.IFNA(","&amp;VLOOKUP($A71*1000+AB$3,奖励辅助!$B:$L,11,FALSE),"")</f>
        <v/>
      </c>
      <c r="AC71" t="str">
        <f>_xlfn.IFNA(","&amp;VLOOKUP($A71*1000+AC$3,奖励辅助!$B:$L,11,FALSE),"")</f>
        <v/>
      </c>
      <c r="AD71" t="str">
        <f>_xlfn.IFNA(","&amp;VLOOKUP($A71*1000+AD$3,奖励辅助!$B:$L,11,FALSE),"")</f>
        <v/>
      </c>
      <c r="AE71" t="str">
        <f>_xlfn.IFNA(","&amp;VLOOKUP($A71*1000+AE$3,奖励辅助!$B:$L,11,FALSE),"")</f>
        <v/>
      </c>
      <c r="AF71" t="str">
        <f>_xlfn.IFNA(","&amp;VLOOKUP($A71*1000+AF$3,奖励辅助!$B:$L,11,FALSE),"")</f>
        <v/>
      </c>
      <c r="AG71" t="str">
        <f>_xlfn.IFNA(","&amp;VLOOKUP($A71*1000+AG$3,奖励辅助!$B:$L,11,FALSE),"")</f>
        <v/>
      </c>
      <c r="AH71" t="str">
        <f>_xlfn.IFNA(","&amp;VLOOKUP($A71*1000+AH$3,奖励辅助!$B:$L,11,FALSE),"")</f>
        <v/>
      </c>
      <c r="AI71" t="str">
        <f>_xlfn.IFNA(","&amp;VLOOKUP($A71*1000+AI$3,奖励辅助!$B:$L,11,FALSE),"")</f>
        <v/>
      </c>
      <c r="AJ71" t="str">
        <f>_xlfn.IFNA(","&amp;VLOOKUP($A71*1000+AJ$3,奖励辅助!$B:$L,11,FALSE),"")</f>
        <v/>
      </c>
    </row>
    <row r="72" spans="1:36" x14ac:dyDescent="0.15">
      <c r="A72">
        <v>700069</v>
      </c>
      <c r="B72" s="3" t="s">
        <v>298</v>
      </c>
      <c r="C72" s="3" t="s">
        <v>298</v>
      </c>
      <c r="D72" s="3" t="str">
        <f t="shared" si="3"/>
        <v>[{"g":20,"i":[{"t":"i","i":25062,"c":1,"tr":0}]},{"g":20,"i":[{"t":"i","i":25061,"c":1,"tr":0}]},{"g":20,"i":[{"t":"i","i":25071,"c":1,"tr":0}]},{"g":20,"i":[{"t":"i","i":1,"c":50,"tr":0}]},{"g":20,"i":[{"t":"i","i":29001,"c":1,"tr":0}]}]</v>
      </c>
      <c r="E72" s="2">
        <v>2</v>
      </c>
      <c r="F72" s="2">
        <v>2</v>
      </c>
      <c r="G72" t="str">
        <f>_xlfn.IFNA(VLOOKUP($A72*1000+G$3,奖励辅助!$B:$L,11,FALSE),"")</f>
        <v>{"g":20,"i":[{"t":"i","i":25062,"c":1,"tr":0}]}</v>
      </c>
      <c r="H72" t="str">
        <f>_xlfn.IFNA(","&amp;VLOOKUP($A72*1000+H$3,奖励辅助!$B:$L,11,FALSE),"")</f>
        <v>,{"g":20,"i":[{"t":"i","i":25061,"c":1,"tr":0}]}</v>
      </c>
      <c r="I72" t="str">
        <f>_xlfn.IFNA(","&amp;VLOOKUP($A72*1000+I$3,奖励辅助!$B:$L,11,FALSE),"")</f>
        <v>,{"g":20,"i":[{"t":"i","i":25071,"c":1,"tr":0}]}</v>
      </c>
      <c r="J72" t="str">
        <f>_xlfn.IFNA(","&amp;VLOOKUP($A72*1000+J$3,奖励辅助!$B:$L,11,FALSE),"")</f>
        <v>,{"g":20,"i":[{"t":"i","i":1,"c":50,"tr":0}]}</v>
      </c>
      <c r="K72" t="str">
        <f>_xlfn.IFNA(","&amp;VLOOKUP($A72*1000+K$3,奖励辅助!$B:$L,11,FALSE),"")</f>
        <v>,{"g":20,"i":[{"t":"i","i":29001,"c":1,"tr":0}]}</v>
      </c>
      <c r="L72" t="str">
        <f>_xlfn.IFNA(","&amp;VLOOKUP($A72*1000+L$3,奖励辅助!$B:$L,11,FALSE),"")</f>
        <v/>
      </c>
      <c r="M72" t="str">
        <f>_xlfn.IFNA(","&amp;VLOOKUP($A72*1000+M$3,奖励辅助!$B:$L,11,FALSE),"")</f>
        <v/>
      </c>
      <c r="N72" t="str">
        <f>_xlfn.IFNA(","&amp;VLOOKUP($A72*1000+N$3,奖励辅助!$B:$L,11,FALSE),"")</f>
        <v/>
      </c>
      <c r="O72" t="str">
        <f>_xlfn.IFNA(","&amp;VLOOKUP($A72*1000+O$3,奖励辅助!$B:$L,11,FALSE),"")</f>
        <v/>
      </c>
      <c r="P72" t="str">
        <f>_xlfn.IFNA(","&amp;VLOOKUP($A72*1000+P$3,奖励辅助!$B:$L,11,FALSE),"")</f>
        <v/>
      </c>
      <c r="Q72" t="str">
        <f>_xlfn.IFNA(","&amp;VLOOKUP($A72*1000+Q$3,奖励辅助!$B:$L,11,FALSE),"")</f>
        <v/>
      </c>
      <c r="R72" t="str">
        <f>_xlfn.IFNA(","&amp;VLOOKUP($A72*1000+R$3,奖励辅助!$B:$L,11,FALSE),"")</f>
        <v/>
      </c>
      <c r="S72" t="str">
        <f>_xlfn.IFNA(","&amp;VLOOKUP($A72*1000+S$3,奖励辅助!$B:$L,11,FALSE),"")</f>
        <v/>
      </c>
      <c r="T72" t="str">
        <f>_xlfn.IFNA(","&amp;VLOOKUP($A72*1000+T$3,奖励辅助!$B:$L,11,FALSE),"")</f>
        <v/>
      </c>
      <c r="U72" t="str">
        <f>_xlfn.IFNA(","&amp;VLOOKUP($A72*1000+U$3,奖励辅助!$B:$L,11,FALSE),"")</f>
        <v/>
      </c>
      <c r="V72" t="str">
        <f>_xlfn.IFNA(","&amp;VLOOKUP($A72*1000+V$3,奖励辅助!$B:$L,11,FALSE),"")</f>
        <v/>
      </c>
      <c r="W72" t="str">
        <f>_xlfn.IFNA(","&amp;VLOOKUP($A72*1000+W$3,奖励辅助!$B:$L,11,FALSE),"")</f>
        <v/>
      </c>
      <c r="X72" t="str">
        <f>_xlfn.IFNA(","&amp;VLOOKUP($A72*1000+X$3,奖励辅助!$B:$L,11,FALSE),"")</f>
        <v/>
      </c>
      <c r="Y72" t="str">
        <f>_xlfn.IFNA(","&amp;VLOOKUP($A72*1000+Y$3,奖励辅助!$B:$L,11,FALSE),"")</f>
        <v/>
      </c>
      <c r="Z72" t="str">
        <f>_xlfn.IFNA(","&amp;VLOOKUP($A72*1000+Z$3,奖励辅助!$B:$L,11,FALSE),"")</f>
        <v/>
      </c>
      <c r="AA72" t="str">
        <f>_xlfn.IFNA(","&amp;VLOOKUP($A72*1000+AA$3,奖励辅助!$B:$L,11,FALSE),"")</f>
        <v/>
      </c>
      <c r="AB72" t="str">
        <f>_xlfn.IFNA(","&amp;VLOOKUP($A72*1000+AB$3,奖励辅助!$B:$L,11,FALSE),"")</f>
        <v/>
      </c>
      <c r="AC72" t="str">
        <f>_xlfn.IFNA(","&amp;VLOOKUP($A72*1000+AC$3,奖励辅助!$B:$L,11,FALSE),"")</f>
        <v/>
      </c>
      <c r="AD72" t="str">
        <f>_xlfn.IFNA(","&amp;VLOOKUP($A72*1000+AD$3,奖励辅助!$B:$L,11,FALSE),"")</f>
        <v/>
      </c>
      <c r="AE72" t="str">
        <f>_xlfn.IFNA(","&amp;VLOOKUP($A72*1000+AE$3,奖励辅助!$B:$L,11,FALSE),"")</f>
        <v/>
      </c>
      <c r="AF72" t="str">
        <f>_xlfn.IFNA(","&amp;VLOOKUP($A72*1000+AF$3,奖励辅助!$B:$L,11,FALSE),"")</f>
        <v/>
      </c>
      <c r="AG72" t="str">
        <f>_xlfn.IFNA(","&amp;VLOOKUP($A72*1000+AG$3,奖励辅助!$B:$L,11,FALSE),"")</f>
        <v/>
      </c>
      <c r="AH72" t="str">
        <f>_xlfn.IFNA(","&amp;VLOOKUP($A72*1000+AH$3,奖励辅助!$B:$L,11,FALSE),"")</f>
        <v/>
      </c>
      <c r="AI72" t="str">
        <f>_xlfn.IFNA(","&amp;VLOOKUP($A72*1000+AI$3,奖励辅助!$B:$L,11,FALSE),"")</f>
        <v/>
      </c>
      <c r="AJ72" t="str">
        <f>_xlfn.IFNA(","&amp;VLOOKUP($A72*1000+AJ$3,奖励辅助!$B:$L,11,FALSE),"")</f>
        <v/>
      </c>
    </row>
    <row r="73" spans="1:36" x14ac:dyDescent="0.15">
      <c r="A73">
        <v>700070</v>
      </c>
      <c r="B73" s="3" t="s">
        <v>299</v>
      </c>
      <c r="C73" s="3" t="s">
        <v>299</v>
      </c>
      <c r="D73" s="3" t="str">
        <f t="shared" si="3"/>
        <v>[{"g":20,"i":[{"t":"i","i":25072,"c":1,"tr":0}]},{"g":20,"i":[{"t":"i","i":25072,"c":1,"tr":0}]},{"g":20,"i":[{"t":"i","i":25072,"c":1,"tr":0}]},{"g":20,"i":[{"t":"i","i":25072,"c":1,"tr":0}]},{"g":20,"i":[{"t":"i","i":25072,"c":1,"tr":0}]}]</v>
      </c>
      <c r="E73" s="2">
        <v>2</v>
      </c>
      <c r="F73" s="2">
        <v>2</v>
      </c>
      <c r="G73" t="str">
        <f>_xlfn.IFNA(VLOOKUP($A73*1000+G$3,奖励辅助!$B:$L,11,FALSE),"")</f>
        <v>{"g":20,"i":[{"t":"i","i":25072,"c":1,"tr":0}]}</v>
      </c>
      <c r="H73" t="str">
        <f>_xlfn.IFNA(","&amp;VLOOKUP($A73*1000+H$3,奖励辅助!$B:$L,11,FALSE),"")</f>
        <v>,{"g":20,"i":[{"t":"i","i":25072,"c":1,"tr":0}]}</v>
      </c>
      <c r="I73" t="str">
        <f>_xlfn.IFNA(","&amp;VLOOKUP($A73*1000+I$3,奖励辅助!$B:$L,11,FALSE),"")</f>
        <v>,{"g":20,"i":[{"t":"i","i":25072,"c":1,"tr":0}]}</v>
      </c>
      <c r="J73" t="str">
        <f>_xlfn.IFNA(","&amp;VLOOKUP($A73*1000+J$3,奖励辅助!$B:$L,11,FALSE),"")</f>
        <v>,{"g":20,"i":[{"t":"i","i":25072,"c":1,"tr":0}]}</v>
      </c>
      <c r="K73" t="str">
        <f>_xlfn.IFNA(","&amp;VLOOKUP($A73*1000+K$3,奖励辅助!$B:$L,11,FALSE),"")</f>
        <v>,{"g":20,"i":[{"t":"i","i":25072,"c":1,"tr":0}]}</v>
      </c>
      <c r="L73" t="str">
        <f>_xlfn.IFNA(","&amp;VLOOKUP($A73*1000+L$3,奖励辅助!$B:$L,11,FALSE),"")</f>
        <v/>
      </c>
      <c r="M73" t="str">
        <f>_xlfn.IFNA(","&amp;VLOOKUP($A73*1000+M$3,奖励辅助!$B:$L,11,FALSE),"")</f>
        <v/>
      </c>
      <c r="N73" t="str">
        <f>_xlfn.IFNA(","&amp;VLOOKUP($A73*1000+N$3,奖励辅助!$B:$L,11,FALSE),"")</f>
        <v/>
      </c>
      <c r="O73" t="str">
        <f>_xlfn.IFNA(","&amp;VLOOKUP($A73*1000+O$3,奖励辅助!$B:$L,11,FALSE),"")</f>
        <v/>
      </c>
      <c r="P73" t="str">
        <f>_xlfn.IFNA(","&amp;VLOOKUP($A73*1000+P$3,奖励辅助!$B:$L,11,FALSE),"")</f>
        <v/>
      </c>
      <c r="Q73" t="str">
        <f>_xlfn.IFNA(","&amp;VLOOKUP($A73*1000+Q$3,奖励辅助!$B:$L,11,FALSE),"")</f>
        <v/>
      </c>
      <c r="R73" t="str">
        <f>_xlfn.IFNA(","&amp;VLOOKUP($A73*1000+R$3,奖励辅助!$B:$L,11,FALSE),"")</f>
        <v/>
      </c>
      <c r="S73" t="str">
        <f>_xlfn.IFNA(","&amp;VLOOKUP($A73*1000+S$3,奖励辅助!$B:$L,11,FALSE),"")</f>
        <v/>
      </c>
      <c r="T73" t="str">
        <f>_xlfn.IFNA(","&amp;VLOOKUP($A73*1000+T$3,奖励辅助!$B:$L,11,FALSE),"")</f>
        <v/>
      </c>
      <c r="U73" t="str">
        <f>_xlfn.IFNA(","&amp;VLOOKUP($A73*1000+U$3,奖励辅助!$B:$L,11,FALSE),"")</f>
        <v/>
      </c>
      <c r="V73" t="str">
        <f>_xlfn.IFNA(","&amp;VLOOKUP($A73*1000+V$3,奖励辅助!$B:$L,11,FALSE),"")</f>
        <v/>
      </c>
      <c r="W73" t="str">
        <f>_xlfn.IFNA(","&amp;VLOOKUP($A73*1000+W$3,奖励辅助!$B:$L,11,FALSE),"")</f>
        <v/>
      </c>
      <c r="X73" t="str">
        <f>_xlfn.IFNA(","&amp;VLOOKUP($A73*1000+X$3,奖励辅助!$B:$L,11,FALSE),"")</f>
        <v/>
      </c>
      <c r="Y73" t="str">
        <f>_xlfn.IFNA(","&amp;VLOOKUP($A73*1000+Y$3,奖励辅助!$B:$L,11,FALSE),"")</f>
        <v/>
      </c>
      <c r="Z73" t="str">
        <f>_xlfn.IFNA(","&amp;VLOOKUP($A73*1000+Z$3,奖励辅助!$B:$L,11,FALSE),"")</f>
        <v/>
      </c>
      <c r="AA73" t="str">
        <f>_xlfn.IFNA(","&amp;VLOOKUP($A73*1000+AA$3,奖励辅助!$B:$L,11,FALSE),"")</f>
        <v/>
      </c>
      <c r="AB73" t="str">
        <f>_xlfn.IFNA(","&amp;VLOOKUP($A73*1000+AB$3,奖励辅助!$B:$L,11,FALSE),"")</f>
        <v/>
      </c>
      <c r="AC73" t="str">
        <f>_xlfn.IFNA(","&amp;VLOOKUP($A73*1000+AC$3,奖励辅助!$B:$L,11,FALSE),"")</f>
        <v/>
      </c>
      <c r="AD73" t="str">
        <f>_xlfn.IFNA(","&amp;VLOOKUP($A73*1000+AD$3,奖励辅助!$B:$L,11,FALSE),"")</f>
        <v/>
      </c>
      <c r="AE73" t="str">
        <f>_xlfn.IFNA(","&amp;VLOOKUP($A73*1000+AE$3,奖励辅助!$B:$L,11,FALSE),"")</f>
        <v/>
      </c>
      <c r="AF73" t="str">
        <f>_xlfn.IFNA(","&amp;VLOOKUP($A73*1000+AF$3,奖励辅助!$B:$L,11,FALSE),"")</f>
        <v/>
      </c>
      <c r="AG73" t="str">
        <f>_xlfn.IFNA(","&amp;VLOOKUP($A73*1000+AG$3,奖励辅助!$B:$L,11,FALSE),"")</f>
        <v/>
      </c>
      <c r="AH73" t="str">
        <f>_xlfn.IFNA(","&amp;VLOOKUP($A73*1000+AH$3,奖励辅助!$B:$L,11,FALSE),"")</f>
        <v/>
      </c>
      <c r="AI73" t="str">
        <f>_xlfn.IFNA(","&amp;VLOOKUP($A73*1000+AI$3,奖励辅助!$B:$L,11,FALSE),"")</f>
        <v/>
      </c>
      <c r="AJ73" t="str">
        <f>_xlfn.IFNA(","&amp;VLOOKUP($A73*1000+AJ$3,奖励辅助!$B:$L,11,FALSE),"")</f>
        <v/>
      </c>
    </row>
    <row r="74" spans="1:36" x14ac:dyDescent="0.15">
      <c r="A74">
        <v>700071</v>
      </c>
      <c r="B74" s="3" t="s">
        <v>300</v>
      </c>
      <c r="C74" s="3" t="s">
        <v>300</v>
      </c>
      <c r="D74" s="3" t="str">
        <f t="shared" si="3"/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4" s="2">
        <v>2</v>
      </c>
      <c r="F74" s="2">
        <v>2</v>
      </c>
      <c r="G74" t="str">
        <f>_xlfn.IFNA(VLOOKUP($A74*1000+G$3,奖励辅助!$B:$L,11,FALSE),"")</f>
        <v>{"g":20,"i":[{"t":"i","i":25062,"c":1,"tr":0}]}</v>
      </c>
      <c r="H74" t="str">
        <f>_xlfn.IFNA(","&amp;VLOOKUP($A74*1000+H$3,奖励辅助!$B:$L,11,FALSE),"")</f>
        <v>,{"g":20,"i":[{"t":"i","i":25061,"c":1,"tr":0}]}</v>
      </c>
      <c r="I74" t="str">
        <f>_xlfn.IFNA(","&amp;VLOOKUP($A74*1000+I$3,奖励辅助!$B:$L,11,FALSE),"")</f>
        <v>,{"g":20,"i":[{"t":"i","i":25072,"c":1,"tr":0}]}</v>
      </c>
      <c r="J74" t="str">
        <f>_xlfn.IFNA(","&amp;VLOOKUP($A74*1000+J$3,奖励辅助!$B:$L,11,FALSE),"")</f>
        <v>,{"g":20,"i":[{"t":"i","i":1,"c":50,"tr":0}]}</v>
      </c>
      <c r="K74" t="str">
        <f>_xlfn.IFNA(","&amp;VLOOKUP($A74*1000+K$3,奖励辅助!$B:$L,11,FALSE),"")</f>
        <v>,{"g":20,"i":[{"t":"i","i":29001,"c":1,"tr":0}]}</v>
      </c>
      <c r="L74" t="str">
        <f>_xlfn.IFNA(","&amp;VLOOKUP($A74*1000+L$3,奖励辅助!$B:$L,11,FALSE),"")</f>
        <v/>
      </c>
      <c r="M74" t="str">
        <f>_xlfn.IFNA(","&amp;VLOOKUP($A74*1000+M$3,奖励辅助!$B:$L,11,FALSE),"")</f>
        <v/>
      </c>
      <c r="N74" t="str">
        <f>_xlfn.IFNA(","&amp;VLOOKUP($A74*1000+N$3,奖励辅助!$B:$L,11,FALSE),"")</f>
        <v/>
      </c>
      <c r="O74" t="str">
        <f>_xlfn.IFNA(","&amp;VLOOKUP($A74*1000+O$3,奖励辅助!$B:$L,11,FALSE),"")</f>
        <v/>
      </c>
      <c r="P74" t="str">
        <f>_xlfn.IFNA(","&amp;VLOOKUP($A74*1000+P$3,奖励辅助!$B:$L,11,FALSE),"")</f>
        <v/>
      </c>
      <c r="Q74" t="str">
        <f>_xlfn.IFNA(","&amp;VLOOKUP($A74*1000+Q$3,奖励辅助!$B:$L,11,FALSE),"")</f>
        <v/>
      </c>
      <c r="R74" t="str">
        <f>_xlfn.IFNA(","&amp;VLOOKUP($A74*1000+R$3,奖励辅助!$B:$L,11,FALSE),"")</f>
        <v/>
      </c>
      <c r="S74" t="str">
        <f>_xlfn.IFNA(","&amp;VLOOKUP($A74*1000+S$3,奖励辅助!$B:$L,11,FALSE),"")</f>
        <v/>
      </c>
      <c r="T74" t="str">
        <f>_xlfn.IFNA(","&amp;VLOOKUP($A74*1000+T$3,奖励辅助!$B:$L,11,FALSE),"")</f>
        <v/>
      </c>
      <c r="U74" t="str">
        <f>_xlfn.IFNA(","&amp;VLOOKUP($A74*1000+U$3,奖励辅助!$B:$L,11,FALSE),"")</f>
        <v/>
      </c>
      <c r="V74" t="str">
        <f>_xlfn.IFNA(","&amp;VLOOKUP($A74*1000+V$3,奖励辅助!$B:$L,11,FALSE),"")</f>
        <v/>
      </c>
      <c r="W74" t="str">
        <f>_xlfn.IFNA(","&amp;VLOOKUP($A74*1000+W$3,奖励辅助!$B:$L,11,FALSE),"")</f>
        <v/>
      </c>
      <c r="X74" t="str">
        <f>_xlfn.IFNA(","&amp;VLOOKUP($A74*1000+X$3,奖励辅助!$B:$L,11,FALSE),"")</f>
        <v/>
      </c>
      <c r="Y74" t="str">
        <f>_xlfn.IFNA(","&amp;VLOOKUP($A74*1000+Y$3,奖励辅助!$B:$L,11,FALSE),"")</f>
        <v/>
      </c>
      <c r="Z74" t="str">
        <f>_xlfn.IFNA(","&amp;VLOOKUP($A74*1000+Z$3,奖励辅助!$B:$L,11,FALSE),"")</f>
        <v/>
      </c>
      <c r="AA74" t="str">
        <f>_xlfn.IFNA(","&amp;VLOOKUP($A74*1000+AA$3,奖励辅助!$B:$L,11,FALSE),"")</f>
        <v/>
      </c>
      <c r="AB74" t="str">
        <f>_xlfn.IFNA(","&amp;VLOOKUP($A74*1000+AB$3,奖励辅助!$B:$L,11,FALSE),"")</f>
        <v/>
      </c>
      <c r="AC74" t="str">
        <f>_xlfn.IFNA(","&amp;VLOOKUP($A74*1000+AC$3,奖励辅助!$B:$L,11,FALSE),"")</f>
        <v/>
      </c>
      <c r="AD74" t="str">
        <f>_xlfn.IFNA(","&amp;VLOOKUP($A74*1000+AD$3,奖励辅助!$B:$L,11,FALSE),"")</f>
        <v/>
      </c>
      <c r="AE74" t="str">
        <f>_xlfn.IFNA(","&amp;VLOOKUP($A74*1000+AE$3,奖励辅助!$B:$L,11,FALSE),"")</f>
        <v/>
      </c>
      <c r="AF74" t="str">
        <f>_xlfn.IFNA(","&amp;VLOOKUP($A74*1000+AF$3,奖励辅助!$B:$L,11,FALSE),"")</f>
        <v/>
      </c>
      <c r="AG74" t="str">
        <f>_xlfn.IFNA(","&amp;VLOOKUP($A74*1000+AG$3,奖励辅助!$B:$L,11,FALSE),"")</f>
        <v/>
      </c>
      <c r="AH74" t="str">
        <f>_xlfn.IFNA(","&amp;VLOOKUP($A74*1000+AH$3,奖励辅助!$B:$L,11,FALSE),"")</f>
        <v/>
      </c>
      <c r="AI74" t="str">
        <f>_xlfn.IFNA(","&amp;VLOOKUP($A74*1000+AI$3,奖励辅助!$B:$L,11,FALSE),"")</f>
        <v/>
      </c>
      <c r="AJ74" t="str">
        <f>_xlfn.IFNA(","&amp;VLOOKUP($A74*1000+AJ$3,奖励辅助!$B:$L,11,FALSE),"")</f>
        <v/>
      </c>
    </row>
    <row r="75" spans="1:36" x14ac:dyDescent="0.15">
      <c r="A75">
        <v>700072</v>
      </c>
      <c r="B75" s="3" t="s">
        <v>301</v>
      </c>
      <c r="C75" s="3" t="s">
        <v>301</v>
      </c>
      <c r="D75" s="3" t="str">
        <f t="shared" si="3"/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5" s="2">
        <v>2</v>
      </c>
      <c r="F75" s="2">
        <v>2</v>
      </c>
      <c r="G75" t="str">
        <f>_xlfn.IFNA(VLOOKUP($A75*1000+G$3,奖励辅助!$B:$L,11,FALSE),"")</f>
        <v>{"g":20,"i":[{"t":"i","i":25062,"c":1,"tr":0}]}</v>
      </c>
      <c r="H75" t="str">
        <f>_xlfn.IFNA(","&amp;VLOOKUP($A75*1000+H$3,奖励辅助!$B:$L,11,FALSE),"")</f>
        <v>,{"g":20,"i":[{"t":"i","i":25061,"c":1,"tr":0}]}</v>
      </c>
      <c r="I75" t="str">
        <f>_xlfn.IFNA(","&amp;VLOOKUP($A75*1000+I$3,奖励辅助!$B:$L,11,FALSE),"")</f>
        <v>,{"g":20,"i":[{"t":"i","i":25072,"c":1,"tr":0}]}</v>
      </c>
      <c r="J75" t="str">
        <f>_xlfn.IFNA(","&amp;VLOOKUP($A75*1000+J$3,奖励辅助!$B:$L,11,FALSE),"")</f>
        <v>,{"g":20,"i":[{"t":"i","i":1,"c":50,"tr":0}]}</v>
      </c>
      <c r="K75" t="str">
        <f>_xlfn.IFNA(","&amp;VLOOKUP($A75*1000+K$3,奖励辅助!$B:$L,11,FALSE),"")</f>
        <v>,{"g":20,"i":[{"t":"i","i":29001,"c":1,"tr":0}]}</v>
      </c>
      <c r="L75" t="str">
        <f>_xlfn.IFNA(","&amp;VLOOKUP($A75*1000+L$3,奖励辅助!$B:$L,11,FALSE),"")</f>
        <v/>
      </c>
      <c r="M75" t="str">
        <f>_xlfn.IFNA(","&amp;VLOOKUP($A75*1000+M$3,奖励辅助!$B:$L,11,FALSE),"")</f>
        <v/>
      </c>
      <c r="N75" t="str">
        <f>_xlfn.IFNA(","&amp;VLOOKUP($A75*1000+N$3,奖励辅助!$B:$L,11,FALSE),"")</f>
        <v/>
      </c>
      <c r="O75" t="str">
        <f>_xlfn.IFNA(","&amp;VLOOKUP($A75*1000+O$3,奖励辅助!$B:$L,11,FALSE),"")</f>
        <v/>
      </c>
      <c r="P75" t="str">
        <f>_xlfn.IFNA(","&amp;VLOOKUP($A75*1000+P$3,奖励辅助!$B:$L,11,FALSE),"")</f>
        <v/>
      </c>
      <c r="Q75" t="str">
        <f>_xlfn.IFNA(","&amp;VLOOKUP($A75*1000+Q$3,奖励辅助!$B:$L,11,FALSE),"")</f>
        <v/>
      </c>
      <c r="R75" t="str">
        <f>_xlfn.IFNA(","&amp;VLOOKUP($A75*1000+R$3,奖励辅助!$B:$L,11,FALSE),"")</f>
        <v/>
      </c>
      <c r="S75" t="str">
        <f>_xlfn.IFNA(","&amp;VLOOKUP($A75*1000+S$3,奖励辅助!$B:$L,11,FALSE),"")</f>
        <v/>
      </c>
      <c r="T75" t="str">
        <f>_xlfn.IFNA(","&amp;VLOOKUP($A75*1000+T$3,奖励辅助!$B:$L,11,FALSE),"")</f>
        <v/>
      </c>
      <c r="U75" t="str">
        <f>_xlfn.IFNA(","&amp;VLOOKUP($A75*1000+U$3,奖励辅助!$B:$L,11,FALSE),"")</f>
        <v/>
      </c>
      <c r="V75" t="str">
        <f>_xlfn.IFNA(","&amp;VLOOKUP($A75*1000+V$3,奖励辅助!$B:$L,11,FALSE),"")</f>
        <v/>
      </c>
      <c r="W75" t="str">
        <f>_xlfn.IFNA(","&amp;VLOOKUP($A75*1000+W$3,奖励辅助!$B:$L,11,FALSE),"")</f>
        <v/>
      </c>
      <c r="X75" t="str">
        <f>_xlfn.IFNA(","&amp;VLOOKUP($A75*1000+X$3,奖励辅助!$B:$L,11,FALSE),"")</f>
        <v/>
      </c>
      <c r="Y75" t="str">
        <f>_xlfn.IFNA(","&amp;VLOOKUP($A75*1000+Y$3,奖励辅助!$B:$L,11,FALSE),"")</f>
        <v/>
      </c>
      <c r="Z75" t="str">
        <f>_xlfn.IFNA(","&amp;VLOOKUP($A75*1000+Z$3,奖励辅助!$B:$L,11,FALSE),"")</f>
        <v/>
      </c>
      <c r="AA75" t="str">
        <f>_xlfn.IFNA(","&amp;VLOOKUP($A75*1000+AA$3,奖励辅助!$B:$L,11,FALSE),"")</f>
        <v/>
      </c>
      <c r="AB75" t="str">
        <f>_xlfn.IFNA(","&amp;VLOOKUP($A75*1000+AB$3,奖励辅助!$B:$L,11,FALSE),"")</f>
        <v/>
      </c>
      <c r="AC75" t="str">
        <f>_xlfn.IFNA(","&amp;VLOOKUP($A75*1000+AC$3,奖励辅助!$B:$L,11,FALSE),"")</f>
        <v/>
      </c>
      <c r="AD75" t="str">
        <f>_xlfn.IFNA(","&amp;VLOOKUP($A75*1000+AD$3,奖励辅助!$B:$L,11,FALSE),"")</f>
        <v/>
      </c>
      <c r="AE75" t="str">
        <f>_xlfn.IFNA(","&amp;VLOOKUP($A75*1000+AE$3,奖励辅助!$B:$L,11,FALSE),"")</f>
        <v/>
      </c>
      <c r="AF75" t="str">
        <f>_xlfn.IFNA(","&amp;VLOOKUP($A75*1000+AF$3,奖励辅助!$B:$L,11,FALSE),"")</f>
        <v/>
      </c>
      <c r="AG75" t="str">
        <f>_xlfn.IFNA(","&amp;VLOOKUP($A75*1000+AG$3,奖励辅助!$B:$L,11,FALSE),"")</f>
        <v/>
      </c>
      <c r="AH75" t="str">
        <f>_xlfn.IFNA(","&amp;VLOOKUP($A75*1000+AH$3,奖励辅助!$B:$L,11,FALSE),"")</f>
        <v/>
      </c>
      <c r="AI75" t="str">
        <f>_xlfn.IFNA(","&amp;VLOOKUP($A75*1000+AI$3,奖励辅助!$B:$L,11,FALSE),"")</f>
        <v/>
      </c>
      <c r="AJ75" t="str">
        <f>_xlfn.IFNA(","&amp;VLOOKUP($A75*1000+AJ$3,奖励辅助!$B:$L,11,FALSE),"")</f>
        <v/>
      </c>
    </row>
    <row r="76" spans="1:36" x14ac:dyDescent="0.15">
      <c r="A76">
        <v>700073</v>
      </c>
      <c r="B76" s="3" t="s">
        <v>302</v>
      </c>
      <c r="C76" s="3" t="s">
        <v>302</v>
      </c>
      <c r="D76" s="3" t="str">
        <f t="shared" si="3"/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6" s="2">
        <v>2</v>
      </c>
      <c r="F76" s="2">
        <v>2</v>
      </c>
      <c r="G76" t="str">
        <f>_xlfn.IFNA(VLOOKUP($A76*1000+G$3,奖励辅助!$B:$L,11,FALSE),"")</f>
        <v>{"g":20,"i":[{"t":"i","i":25062,"c":1,"tr":0}]}</v>
      </c>
      <c r="H76" t="str">
        <f>_xlfn.IFNA(","&amp;VLOOKUP($A76*1000+H$3,奖励辅助!$B:$L,11,FALSE),"")</f>
        <v>,{"g":20,"i":[{"t":"i","i":25061,"c":1,"tr":0}]}</v>
      </c>
      <c r="I76" t="str">
        <f>_xlfn.IFNA(","&amp;VLOOKUP($A76*1000+I$3,奖励辅助!$B:$L,11,FALSE),"")</f>
        <v>,{"g":20,"i":[{"t":"i","i":25072,"c":1,"tr":0}]}</v>
      </c>
      <c r="J76" t="str">
        <f>_xlfn.IFNA(","&amp;VLOOKUP($A76*1000+J$3,奖励辅助!$B:$L,11,FALSE),"")</f>
        <v>,{"g":20,"i":[{"t":"i","i":1,"c":50,"tr":0}]}</v>
      </c>
      <c r="K76" t="str">
        <f>_xlfn.IFNA(","&amp;VLOOKUP($A76*1000+K$3,奖励辅助!$B:$L,11,FALSE),"")</f>
        <v>,{"g":20,"i":[{"t":"i","i":29001,"c":1,"tr":0}]}</v>
      </c>
      <c r="L76" t="str">
        <f>_xlfn.IFNA(","&amp;VLOOKUP($A76*1000+L$3,奖励辅助!$B:$L,11,FALSE),"")</f>
        <v/>
      </c>
      <c r="M76" t="str">
        <f>_xlfn.IFNA(","&amp;VLOOKUP($A76*1000+M$3,奖励辅助!$B:$L,11,FALSE),"")</f>
        <v/>
      </c>
      <c r="N76" t="str">
        <f>_xlfn.IFNA(","&amp;VLOOKUP($A76*1000+N$3,奖励辅助!$B:$L,11,FALSE),"")</f>
        <v/>
      </c>
      <c r="O76" t="str">
        <f>_xlfn.IFNA(","&amp;VLOOKUP($A76*1000+O$3,奖励辅助!$B:$L,11,FALSE),"")</f>
        <v/>
      </c>
      <c r="P76" t="str">
        <f>_xlfn.IFNA(","&amp;VLOOKUP($A76*1000+P$3,奖励辅助!$B:$L,11,FALSE),"")</f>
        <v/>
      </c>
      <c r="Q76" t="str">
        <f>_xlfn.IFNA(","&amp;VLOOKUP($A76*1000+Q$3,奖励辅助!$B:$L,11,FALSE),"")</f>
        <v/>
      </c>
      <c r="R76" t="str">
        <f>_xlfn.IFNA(","&amp;VLOOKUP($A76*1000+R$3,奖励辅助!$B:$L,11,FALSE),"")</f>
        <v/>
      </c>
      <c r="S76" t="str">
        <f>_xlfn.IFNA(","&amp;VLOOKUP($A76*1000+S$3,奖励辅助!$B:$L,11,FALSE),"")</f>
        <v/>
      </c>
      <c r="T76" t="str">
        <f>_xlfn.IFNA(","&amp;VLOOKUP($A76*1000+T$3,奖励辅助!$B:$L,11,FALSE),"")</f>
        <v/>
      </c>
      <c r="U76" t="str">
        <f>_xlfn.IFNA(","&amp;VLOOKUP($A76*1000+U$3,奖励辅助!$B:$L,11,FALSE),"")</f>
        <v/>
      </c>
      <c r="V76" t="str">
        <f>_xlfn.IFNA(","&amp;VLOOKUP($A76*1000+V$3,奖励辅助!$B:$L,11,FALSE),"")</f>
        <v/>
      </c>
      <c r="W76" t="str">
        <f>_xlfn.IFNA(","&amp;VLOOKUP($A76*1000+W$3,奖励辅助!$B:$L,11,FALSE),"")</f>
        <v/>
      </c>
      <c r="X76" t="str">
        <f>_xlfn.IFNA(","&amp;VLOOKUP($A76*1000+X$3,奖励辅助!$B:$L,11,FALSE),"")</f>
        <v/>
      </c>
      <c r="Y76" t="str">
        <f>_xlfn.IFNA(","&amp;VLOOKUP($A76*1000+Y$3,奖励辅助!$B:$L,11,FALSE),"")</f>
        <v/>
      </c>
      <c r="Z76" t="str">
        <f>_xlfn.IFNA(","&amp;VLOOKUP($A76*1000+Z$3,奖励辅助!$B:$L,11,FALSE),"")</f>
        <v/>
      </c>
      <c r="AA76" t="str">
        <f>_xlfn.IFNA(","&amp;VLOOKUP($A76*1000+AA$3,奖励辅助!$B:$L,11,FALSE),"")</f>
        <v/>
      </c>
      <c r="AB76" t="str">
        <f>_xlfn.IFNA(","&amp;VLOOKUP($A76*1000+AB$3,奖励辅助!$B:$L,11,FALSE),"")</f>
        <v/>
      </c>
      <c r="AC76" t="str">
        <f>_xlfn.IFNA(","&amp;VLOOKUP($A76*1000+AC$3,奖励辅助!$B:$L,11,FALSE),"")</f>
        <v/>
      </c>
      <c r="AD76" t="str">
        <f>_xlfn.IFNA(","&amp;VLOOKUP($A76*1000+AD$3,奖励辅助!$B:$L,11,FALSE),"")</f>
        <v/>
      </c>
      <c r="AE76" t="str">
        <f>_xlfn.IFNA(","&amp;VLOOKUP($A76*1000+AE$3,奖励辅助!$B:$L,11,FALSE),"")</f>
        <v/>
      </c>
      <c r="AF76" t="str">
        <f>_xlfn.IFNA(","&amp;VLOOKUP($A76*1000+AF$3,奖励辅助!$B:$L,11,FALSE),"")</f>
        <v/>
      </c>
      <c r="AG76" t="str">
        <f>_xlfn.IFNA(","&amp;VLOOKUP($A76*1000+AG$3,奖励辅助!$B:$L,11,FALSE),"")</f>
        <v/>
      </c>
      <c r="AH76" t="str">
        <f>_xlfn.IFNA(","&amp;VLOOKUP($A76*1000+AH$3,奖励辅助!$B:$L,11,FALSE),"")</f>
        <v/>
      </c>
      <c r="AI76" t="str">
        <f>_xlfn.IFNA(","&amp;VLOOKUP($A76*1000+AI$3,奖励辅助!$B:$L,11,FALSE),"")</f>
        <v/>
      </c>
      <c r="AJ76" t="str">
        <f>_xlfn.IFNA(","&amp;VLOOKUP($A76*1000+AJ$3,奖励辅助!$B:$L,11,FALSE),"")</f>
        <v/>
      </c>
    </row>
    <row r="77" spans="1:36" x14ac:dyDescent="0.15">
      <c r="A77">
        <v>700074</v>
      </c>
      <c r="B77" s="3" t="s">
        <v>303</v>
      </c>
      <c r="C77" s="3" t="s">
        <v>303</v>
      </c>
      <c r="D77" s="3" t="str">
        <f t="shared" si="3"/>
        <v>[{"g":20,"i":[{"t":"i","i":25062,"c":1,"tr":0}]},{"g":20,"i":[{"t":"i","i":25061,"c":1,"tr":0}]},{"g":20,"i":[{"t":"i","i":25072,"c":1,"tr":0}]},{"g":20,"i":[{"t":"i","i":1,"c":50,"tr":0}]},{"g":20,"i":[{"t":"i","i":29001,"c":1,"tr":0}]}]</v>
      </c>
      <c r="E77" s="2">
        <v>2</v>
      </c>
      <c r="F77" s="2">
        <v>2</v>
      </c>
      <c r="G77" t="str">
        <f>_xlfn.IFNA(VLOOKUP($A77*1000+G$3,奖励辅助!$B:$L,11,FALSE),"")</f>
        <v>{"g":20,"i":[{"t":"i","i":25062,"c":1,"tr":0}]}</v>
      </c>
      <c r="H77" t="str">
        <f>_xlfn.IFNA(","&amp;VLOOKUP($A77*1000+H$3,奖励辅助!$B:$L,11,FALSE),"")</f>
        <v>,{"g":20,"i":[{"t":"i","i":25061,"c":1,"tr":0}]}</v>
      </c>
      <c r="I77" t="str">
        <f>_xlfn.IFNA(","&amp;VLOOKUP($A77*1000+I$3,奖励辅助!$B:$L,11,FALSE),"")</f>
        <v>,{"g":20,"i":[{"t":"i","i":25072,"c":1,"tr":0}]}</v>
      </c>
      <c r="J77" t="str">
        <f>_xlfn.IFNA(","&amp;VLOOKUP($A77*1000+J$3,奖励辅助!$B:$L,11,FALSE),"")</f>
        <v>,{"g":20,"i":[{"t":"i","i":1,"c":50,"tr":0}]}</v>
      </c>
      <c r="K77" t="str">
        <f>_xlfn.IFNA(","&amp;VLOOKUP($A77*1000+K$3,奖励辅助!$B:$L,11,FALSE),"")</f>
        <v>,{"g":20,"i":[{"t":"i","i":29001,"c":1,"tr":0}]}</v>
      </c>
      <c r="L77" t="str">
        <f>_xlfn.IFNA(","&amp;VLOOKUP($A77*1000+L$3,奖励辅助!$B:$L,11,FALSE),"")</f>
        <v/>
      </c>
      <c r="M77" t="str">
        <f>_xlfn.IFNA(","&amp;VLOOKUP($A77*1000+M$3,奖励辅助!$B:$L,11,FALSE),"")</f>
        <v/>
      </c>
      <c r="N77" t="str">
        <f>_xlfn.IFNA(","&amp;VLOOKUP($A77*1000+N$3,奖励辅助!$B:$L,11,FALSE),"")</f>
        <v/>
      </c>
      <c r="O77" t="str">
        <f>_xlfn.IFNA(","&amp;VLOOKUP($A77*1000+O$3,奖励辅助!$B:$L,11,FALSE),"")</f>
        <v/>
      </c>
      <c r="P77" t="str">
        <f>_xlfn.IFNA(","&amp;VLOOKUP($A77*1000+P$3,奖励辅助!$B:$L,11,FALSE),"")</f>
        <v/>
      </c>
      <c r="Q77" t="str">
        <f>_xlfn.IFNA(","&amp;VLOOKUP($A77*1000+Q$3,奖励辅助!$B:$L,11,FALSE),"")</f>
        <v/>
      </c>
      <c r="R77" t="str">
        <f>_xlfn.IFNA(","&amp;VLOOKUP($A77*1000+R$3,奖励辅助!$B:$L,11,FALSE),"")</f>
        <v/>
      </c>
      <c r="S77" t="str">
        <f>_xlfn.IFNA(","&amp;VLOOKUP($A77*1000+S$3,奖励辅助!$B:$L,11,FALSE),"")</f>
        <v/>
      </c>
      <c r="T77" t="str">
        <f>_xlfn.IFNA(","&amp;VLOOKUP($A77*1000+T$3,奖励辅助!$B:$L,11,FALSE),"")</f>
        <v/>
      </c>
      <c r="U77" t="str">
        <f>_xlfn.IFNA(","&amp;VLOOKUP($A77*1000+U$3,奖励辅助!$B:$L,11,FALSE),"")</f>
        <v/>
      </c>
      <c r="V77" t="str">
        <f>_xlfn.IFNA(","&amp;VLOOKUP($A77*1000+V$3,奖励辅助!$B:$L,11,FALSE),"")</f>
        <v/>
      </c>
      <c r="W77" t="str">
        <f>_xlfn.IFNA(","&amp;VLOOKUP($A77*1000+W$3,奖励辅助!$B:$L,11,FALSE),"")</f>
        <v/>
      </c>
      <c r="X77" t="str">
        <f>_xlfn.IFNA(","&amp;VLOOKUP($A77*1000+X$3,奖励辅助!$B:$L,11,FALSE),"")</f>
        <v/>
      </c>
      <c r="Y77" t="str">
        <f>_xlfn.IFNA(","&amp;VLOOKUP($A77*1000+Y$3,奖励辅助!$B:$L,11,FALSE),"")</f>
        <v/>
      </c>
      <c r="Z77" t="str">
        <f>_xlfn.IFNA(","&amp;VLOOKUP($A77*1000+Z$3,奖励辅助!$B:$L,11,FALSE),"")</f>
        <v/>
      </c>
      <c r="AA77" t="str">
        <f>_xlfn.IFNA(","&amp;VLOOKUP($A77*1000+AA$3,奖励辅助!$B:$L,11,FALSE),"")</f>
        <v/>
      </c>
      <c r="AB77" t="str">
        <f>_xlfn.IFNA(","&amp;VLOOKUP($A77*1000+AB$3,奖励辅助!$B:$L,11,FALSE),"")</f>
        <v/>
      </c>
      <c r="AC77" t="str">
        <f>_xlfn.IFNA(","&amp;VLOOKUP($A77*1000+AC$3,奖励辅助!$B:$L,11,FALSE),"")</f>
        <v/>
      </c>
      <c r="AD77" t="str">
        <f>_xlfn.IFNA(","&amp;VLOOKUP($A77*1000+AD$3,奖励辅助!$B:$L,11,FALSE),"")</f>
        <v/>
      </c>
      <c r="AE77" t="str">
        <f>_xlfn.IFNA(","&amp;VLOOKUP($A77*1000+AE$3,奖励辅助!$B:$L,11,FALSE),"")</f>
        <v/>
      </c>
      <c r="AF77" t="str">
        <f>_xlfn.IFNA(","&amp;VLOOKUP($A77*1000+AF$3,奖励辅助!$B:$L,11,FALSE),"")</f>
        <v/>
      </c>
      <c r="AG77" t="str">
        <f>_xlfn.IFNA(","&amp;VLOOKUP($A77*1000+AG$3,奖励辅助!$B:$L,11,FALSE),"")</f>
        <v/>
      </c>
      <c r="AH77" t="str">
        <f>_xlfn.IFNA(","&amp;VLOOKUP($A77*1000+AH$3,奖励辅助!$B:$L,11,FALSE),"")</f>
        <v/>
      </c>
      <c r="AI77" t="str">
        <f>_xlfn.IFNA(","&amp;VLOOKUP($A77*1000+AI$3,奖励辅助!$B:$L,11,FALSE),"")</f>
        <v/>
      </c>
      <c r="AJ77" t="str">
        <f>_xlfn.IFNA(","&amp;VLOOKUP($A77*1000+AJ$3,奖励辅助!$B:$L,11,FALSE),"")</f>
        <v/>
      </c>
    </row>
    <row r="78" spans="1:36" x14ac:dyDescent="0.15">
      <c r="A78">
        <v>700075</v>
      </c>
      <c r="B78" s="3" t="s">
        <v>304</v>
      </c>
      <c r="C78" s="3" t="s">
        <v>304</v>
      </c>
      <c r="D78" s="3" t="str">
        <f t="shared" si="3"/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78" s="2">
        <v>2</v>
      </c>
      <c r="F78" s="2">
        <v>2</v>
      </c>
      <c r="G78" t="str">
        <f>_xlfn.IFNA(VLOOKUP($A78*1000+G$3,奖励辅助!$B:$L,11,FALSE),"")</f>
        <v>{"g":20,"i":[{"t":"i","i":25081,"c":1,"tr":0}]}</v>
      </c>
      <c r="H78" t="str">
        <f>_xlfn.IFNA(","&amp;VLOOKUP($A78*1000+H$3,奖励辅助!$B:$L,11,FALSE),"")</f>
        <v>,{"g":20,"i":[{"t":"i","i":25081,"c":1,"tr":0}]}</v>
      </c>
      <c r="I78" t="str">
        <f>_xlfn.IFNA(","&amp;VLOOKUP($A78*1000+I$3,奖励辅助!$B:$L,11,FALSE),"")</f>
        <v>,{"g":20,"i":[{"t":"i","i":25081,"c":1,"tr":0}]}</v>
      </c>
      <c r="J78" t="str">
        <f>_xlfn.IFNA(","&amp;VLOOKUP($A78*1000+J$3,奖励辅助!$B:$L,11,FALSE),"")</f>
        <v>,{"g":20,"i":[{"t":"i","i":25081,"c":1,"tr":0}]}</v>
      </c>
      <c r="K78" t="str">
        <f>_xlfn.IFNA(","&amp;VLOOKUP($A78*1000+K$3,奖励辅助!$B:$L,11,FALSE),"")</f>
        <v>,{"g":20,"i":[{"t":"i","i":25081,"c":1,"tr":0}]}</v>
      </c>
      <c r="L78" t="str">
        <f>_xlfn.IFNA(","&amp;VLOOKUP($A78*1000+L$3,奖励辅助!$B:$L,11,FALSE),"")</f>
        <v/>
      </c>
      <c r="M78" t="str">
        <f>_xlfn.IFNA(","&amp;VLOOKUP($A78*1000+M$3,奖励辅助!$B:$L,11,FALSE),"")</f>
        <v/>
      </c>
      <c r="N78" t="str">
        <f>_xlfn.IFNA(","&amp;VLOOKUP($A78*1000+N$3,奖励辅助!$B:$L,11,FALSE),"")</f>
        <v/>
      </c>
      <c r="O78" t="str">
        <f>_xlfn.IFNA(","&amp;VLOOKUP($A78*1000+O$3,奖励辅助!$B:$L,11,FALSE),"")</f>
        <v/>
      </c>
      <c r="P78" t="str">
        <f>_xlfn.IFNA(","&amp;VLOOKUP($A78*1000+P$3,奖励辅助!$B:$L,11,FALSE),"")</f>
        <v/>
      </c>
      <c r="Q78" t="str">
        <f>_xlfn.IFNA(","&amp;VLOOKUP($A78*1000+Q$3,奖励辅助!$B:$L,11,FALSE),"")</f>
        <v/>
      </c>
      <c r="R78" t="str">
        <f>_xlfn.IFNA(","&amp;VLOOKUP($A78*1000+R$3,奖励辅助!$B:$L,11,FALSE),"")</f>
        <v/>
      </c>
      <c r="S78" t="str">
        <f>_xlfn.IFNA(","&amp;VLOOKUP($A78*1000+S$3,奖励辅助!$B:$L,11,FALSE),"")</f>
        <v/>
      </c>
      <c r="T78" t="str">
        <f>_xlfn.IFNA(","&amp;VLOOKUP($A78*1000+T$3,奖励辅助!$B:$L,11,FALSE),"")</f>
        <v/>
      </c>
      <c r="U78" t="str">
        <f>_xlfn.IFNA(","&amp;VLOOKUP($A78*1000+U$3,奖励辅助!$B:$L,11,FALSE),"")</f>
        <v/>
      </c>
      <c r="V78" t="str">
        <f>_xlfn.IFNA(","&amp;VLOOKUP($A78*1000+V$3,奖励辅助!$B:$L,11,FALSE),"")</f>
        <v/>
      </c>
      <c r="W78" t="str">
        <f>_xlfn.IFNA(","&amp;VLOOKUP($A78*1000+W$3,奖励辅助!$B:$L,11,FALSE),"")</f>
        <v/>
      </c>
      <c r="X78" t="str">
        <f>_xlfn.IFNA(","&amp;VLOOKUP($A78*1000+X$3,奖励辅助!$B:$L,11,FALSE),"")</f>
        <v/>
      </c>
      <c r="Y78" t="str">
        <f>_xlfn.IFNA(","&amp;VLOOKUP($A78*1000+Y$3,奖励辅助!$B:$L,11,FALSE),"")</f>
        <v/>
      </c>
      <c r="Z78" t="str">
        <f>_xlfn.IFNA(","&amp;VLOOKUP($A78*1000+Z$3,奖励辅助!$B:$L,11,FALSE),"")</f>
        <v/>
      </c>
      <c r="AA78" t="str">
        <f>_xlfn.IFNA(","&amp;VLOOKUP($A78*1000+AA$3,奖励辅助!$B:$L,11,FALSE),"")</f>
        <v/>
      </c>
      <c r="AB78" t="str">
        <f>_xlfn.IFNA(","&amp;VLOOKUP($A78*1000+AB$3,奖励辅助!$B:$L,11,FALSE),"")</f>
        <v/>
      </c>
      <c r="AC78" t="str">
        <f>_xlfn.IFNA(","&amp;VLOOKUP($A78*1000+AC$3,奖励辅助!$B:$L,11,FALSE),"")</f>
        <v/>
      </c>
      <c r="AD78" t="str">
        <f>_xlfn.IFNA(","&amp;VLOOKUP($A78*1000+AD$3,奖励辅助!$B:$L,11,FALSE),"")</f>
        <v/>
      </c>
      <c r="AE78" t="str">
        <f>_xlfn.IFNA(","&amp;VLOOKUP($A78*1000+AE$3,奖励辅助!$B:$L,11,FALSE),"")</f>
        <v/>
      </c>
      <c r="AF78" t="str">
        <f>_xlfn.IFNA(","&amp;VLOOKUP($A78*1000+AF$3,奖励辅助!$B:$L,11,FALSE),"")</f>
        <v/>
      </c>
      <c r="AG78" t="str">
        <f>_xlfn.IFNA(","&amp;VLOOKUP($A78*1000+AG$3,奖励辅助!$B:$L,11,FALSE),"")</f>
        <v/>
      </c>
      <c r="AH78" t="str">
        <f>_xlfn.IFNA(","&amp;VLOOKUP($A78*1000+AH$3,奖励辅助!$B:$L,11,FALSE),"")</f>
        <v/>
      </c>
      <c r="AI78" t="str">
        <f>_xlfn.IFNA(","&amp;VLOOKUP($A78*1000+AI$3,奖励辅助!$B:$L,11,FALSE),"")</f>
        <v/>
      </c>
      <c r="AJ78" t="str">
        <f>_xlfn.IFNA(","&amp;VLOOKUP($A78*1000+AJ$3,奖励辅助!$B:$L,11,FALSE),"")</f>
        <v/>
      </c>
    </row>
    <row r="79" spans="1:36" x14ac:dyDescent="0.15">
      <c r="A79">
        <v>700076</v>
      </c>
      <c r="B79" s="3" t="s">
        <v>305</v>
      </c>
      <c r="C79" s="3" t="s">
        <v>305</v>
      </c>
      <c r="D79" s="3" t="str">
        <f t="shared" si="3"/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79" s="2">
        <v>2</v>
      </c>
      <c r="F79" s="2">
        <v>2</v>
      </c>
      <c r="G79" t="str">
        <f>_xlfn.IFNA(VLOOKUP($A79*1000+G$3,奖励辅助!$B:$L,11,FALSE),"")</f>
        <v>{"g":20,"i":[{"t":"i","i":25072,"c":1,"tr":0}]}</v>
      </c>
      <c r="H79" t="str">
        <f>_xlfn.IFNA(","&amp;VLOOKUP($A79*1000+H$3,奖励辅助!$B:$L,11,FALSE),"")</f>
        <v>,{"g":20,"i":[{"t":"i","i":25071,"c":1,"tr":0}]}</v>
      </c>
      <c r="I79" t="str">
        <f>_xlfn.IFNA(","&amp;VLOOKUP($A79*1000+I$3,奖励辅助!$B:$L,11,FALSE),"")</f>
        <v>,{"g":20,"i":[{"t":"i","i":25081,"c":1,"tr":0}]}</v>
      </c>
      <c r="J79" t="str">
        <f>_xlfn.IFNA(","&amp;VLOOKUP($A79*1000+J$3,奖励辅助!$B:$L,11,FALSE),"")</f>
        <v>,{"g":20,"i":[{"t":"i","i":1,"c":50,"tr":0}]}</v>
      </c>
      <c r="K79" t="str">
        <f>_xlfn.IFNA(","&amp;VLOOKUP($A79*1000+K$3,奖励辅助!$B:$L,11,FALSE),"")</f>
        <v>,{"g":20,"i":[{"t":"i","i":29001,"c":1,"tr":0}]}</v>
      </c>
      <c r="L79" t="str">
        <f>_xlfn.IFNA(","&amp;VLOOKUP($A79*1000+L$3,奖励辅助!$B:$L,11,FALSE),"")</f>
        <v/>
      </c>
      <c r="M79" t="str">
        <f>_xlfn.IFNA(","&amp;VLOOKUP($A79*1000+M$3,奖励辅助!$B:$L,11,FALSE),"")</f>
        <v/>
      </c>
      <c r="N79" t="str">
        <f>_xlfn.IFNA(","&amp;VLOOKUP($A79*1000+N$3,奖励辅助!$B:$L,11,FALSE),"")</f>
        <v/>
      </c>
      <c r="O79" t="str">
        <f>_xlfn.IFNA(","&amp;VLOOKUP($A79*1000+O$3,奖励辅助!$B:$L,11,FALSE),"")</f>
        <v/>
      </c>
      <c r="P79" t="str">
        <f>_xlfn.IFNA(","&amp;VLOOKUP($A79*1000+P$3,奖励辅助!$B:$L,11,FALSE),"")</f>
        <v/>
      </c>
      <c r="Q79" t="str">
        <f>_xlfn.IFNA(","&amp;VLOOKUP($A79*1000+Q$3,奖励辅助!$B:$L,11,FALSE),"")</f>
        <v/>
      </c>
      <c r="R79" t="str">
        <f>_xlfn.IFNA(","&amp;VLOOKUP($A79*1000+R$3,奖励辅助!$B:$L,11,FALSE),"")</f>
        <v/>
      </c>
      <c r="S79" t="str">
        <f>_xlfn.IFNA(","&amp;VLOOKUP($A79*1000+S$3,奖励辅助!$B:$L,11,FALSE),"")</f>
        <v/>
      </c>
      <c r="T79" t="str">
        <f>_xlfn.IFNA(","&amp;VLOOKUP($A79*1000+T$3,奖励辅助!$B:$L,11,FALSE),"")</f>
        <v/>
      </c>
      <c r="U79" t="str">
        <f>_xlfn.IFNA(","&amp;VLOOKUP($A79*1000+U$3,奖励辅助!$B:$L,11,FALSE),"")</f>
        <v/>
      </c>
      <c r="V79" t="str">
        <f>_xlfn.IFNA(","&amp;VLOOKUP($A79*1000+V$3,奖励辅助!$B:$L,11,FALSE),"")</f>
        <v/>
      </c>
      <c r="W79" t="str">
        <f>_xlfn.IFNA(","&amp;VLOOKUP($A79*1000+W$3,奖励辅助!$B:$L,11,FALSE),"")</f>
        <v/>
      </c>
      <c r="X79" t="str">
        <f>_xlfn.IFNA(","&amp;VLOOKUP($A79*1000+X$3,奖励辅助!$B:$L,11,FALSE),"")</f>
        <v/>
      </c>
      <c r="Y79" t="str">
        <f>_xlfn.IFNA(","&amp;VLOOKUP($A79*1000+Y$3,奖励辅助!$B:$L,11,FALSE),"")</f>
        <v/>
      </c>
      <c r="Z79" t="str">
        <f>_xlfn.IFNA(","&amp;VLOOKUP($A79*1000+Z$3,奖励辅助!$B:$L,11,FALSE),"")</f>
        <v/>
      </c>
      <c r="AA79" t="str">
        <f>_xlfn.IFNA(","&amp;VLOOKUP($A79*1000+AA$3,奖励辅助!$B:$L,11,FALSE),"")</f>
        <v/>
      </c>
      <c r="AB79" t="str">
        <f>_xlfn.IFNA(","&amp;VLOOKUP($A79*1000+AB$3,奖励辅助!$B:$L,11,FALSE),"")</f>
        <v/>
      </c>
      <c r="AC79" t="str">
        <f>_xlfn.IFNA(","&amp;VLOOKUP($A79*1000+AC$3,奖励辅助!$B:$L,11,FALSE),"")</f>
        <v/>
      </c>
      <c r="AD79" t="str">
        <f>_xlfn.IFNA(","&amp;VLOOKUP($A79*1000+AD$3,奖励辅助!$B:$L,11,FALSE),"")</f>
        <v/>
      </c>
      <c r="AE79" t="str">
        <f>_xlfn.IFNA(","&amp;VLOOKUP($A79*1000+AE$3,奖励辅助!$B:$L,11,FALSE),"")</f>
        <v/>
      </c>
      <c r="AF79" t="str">
        <f>_xlfn.IFNA(","&amp;VLOOKUP($A79*1000+AF$3,奖励辅助!$B:$L,11,FALSE),"")</f>
        <v/>
      </c>
      <c r="AG79" t="str">
        <f>_xlfn.IFNA(","&amp;VLOOKUP($A79*1000+AG$3,奖励辅助!$B:$L,11,FALSE),"")</f>
        <v/>
      </c>
      <c r="AH79" t="str">
        <f>_xlfn.IFNA(","&amp;VLOOKUP($A79*1000+AH$3,奖励辅助!$B:$L,11,FALSE),"")</f>
        <v/>
      </c>
      <c r="AI79" t="str">
        <f>_xlfn.IFNA(","&amp;VLOOKUP($A79*1000+AI$3,奖励辅助!$B:$L,11,FALSE),"")</f>
        <v/>
      </c>
      <c r="AJ79" t="str">
        <f>_xlfn.IFNA(","&amp;VLOOKUP($A79*1000+AJ$3,奖励辅助!$B:$L,11,FALSE),"")</f>
        <v/>
      </c>
    </row>
    <row r="80" spans="1:36" x14ac:dyDescent="0.15">
      <c r="A80">
        <v>700077</v>
      </c>
      <c r="B80" s="3" t="s">
        <v>306</v>
      </c>
      <c r="C80" s="3" t="s">
        <v>306</v>
      </c>
      <c r="D80" s="3" t="str">
        <f t="shared" si="3"/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0" s="2">
        <v>2</v>
      </c>
      <c r="F80" s="2">
        <v>2</v>
      </c>
      <c r="G80" t="str">
        <f>_xlfn.IFNA(VLOOKUP($A80*1000+G$3,奖励辅助!$B:$L,11,FALSE),"")</f>
        <v>{"g":20,"i":[{"t":"i","i":25072,"c":1,"tr":0}]}</v>
      </c>
      <c r="H80" t="str">
        <f>_xlfn.IFNA(","&amp;VLOOKUP($A80*1000+H$3,奖励辅助!$B:$L,11,FALSE),"")</f>
        <v>,{"g":20,"i":[{"t":"i","i":25071,"c":1,"tr":0}]}</v>
      </c>
      <c r="I80" t="str">
        <f>_xlfn.IFNA(","&amp;VLOOKUP($A80*1000+I$3,奖励辅助!$B:$L,11,FALSE),"")</f>
        <v>,{"g":20,"i":[{"t":"i","i":25081,"c":1,"tr":0}]}</v>
      </c>
      <c r="J80" t="str">
        <f>_xlfn.IFNA(","&amp;VLOOKUP($A80*1000+J$3,奖励辅助!$B:$L,11,FALSE),"")</f>
        <v>,{"g":20,"i":[{"t":"i","i":1,"c":50,"tr":0}]}</v>
      </c>
      <c r="K80" t="str">
        <f>_xlfn.IFNA(","&amp;VLOOKUP($A80*1000+K$3,奖励辅助!$B:$L,11,FALSE),"")</f>
        <v>,{"g":20,"i":[{"t":"i","i":29001,"c":1,"tr":0}]}</v>
      </c>
      <c r="L80" t="str">
        <f>_xlfn.IFNA(","&amp;VLOOKUP($A80*1000+L$3,奖励辅助!$B:$L,11,FALSE),"")</f>
        <v/>
      </c>
      <c r="M80" t="str">
        <f>_xlfn.IFNA(","&amp;VLOOKUP($A80*1000+M$3,奖励辅助!$B:$L,11,FALSE),"")</f>
        <v/>
      </c>
      <c r="N80" t="str">
        <f>_xlfn.IFNA(","&amp;VLOOKUP($A80*1000+N$3,奖励辅助!$B:$L,11,FALSE),"")</f>
        <v/>
      </c>
      <c r="O80" t="str">
        <f>_xlfn.IFNA(","&amp;VLOOKUP($A80*1000+O$3,奖励辅助!$B:$L,11,FALSE),"")</f>
        <v/>
      </c>
      <c r="P80" t="str">
        <f>_xlfn.IFNA(","&amp;VLOOKUP($A80*1000+P$3,奖励辅助!$B:$L,11,FALSE),"")</f>
        <v/>
      </c>
      <c r="Q80" t="str">
        <f>_xlfn.IFNA(","&amp;VLOOKUP($A80*1000+Q$3,奖励辅助!$B:$L,11,FALSE),"")</f>
        <v/>
      </c>
      <c r="R80" t="str">
        <f>_xlfn.IFNA(","&amp;VLOOKUP($A80*1000+R$3,奖励辅助!$B:$L,11,FALSE),"")</f>
        <v/>
      </c>
      <c r="S80" t="str">
        <f>_xlfn.IFNA(","&amp;VLOOKUP($A80*1000+S$3,奖励辅助!$B:$L,11,FALSE),"")</f>
        <v/>
      </c>
      <c r="T80" t="str">
        <f>_xlfn.IFNA(","&amp;VLOOKUP($A80*1000+T$3,奖励辅助!$B:$L,11,FALSE),"")</f>
        <v/>
      </c>
      <c r="U80" t="str">
        <f>_xlfn.IFNA(","&amp;VLOOKUP($A80*1000+U$3,奖励辅助!$B:$L,11,FALSE),"")</f>
        <v/>
      </c>
      <c r="V80" t="str">
        <f>_xlfn.IFNA(","&amp;VLOOKUP($A80*1000+V$3,奖励辅助!$B:$L,11,FALSE),"")</f>
        <v/>
      </c>
      <c r="W80" t="str">
        <f>_xlfn.IFNA(","&amp;VLOOKUP($A80*1000+W$3,奖励辅助!$B:$L,11,FALSE),"")</f>
        <v/>
      </c>
      <c r="X80" t="str">
        <f>_xlfn.IFNA(","&amp;VLOOKUP($A80*1000+X$3,奖励辅助!$B:$L,11,FALSE),"")</f>
        <v/>
      </c>
      <c r="Y80" t="str">
        <f>_xlfn.IFNA(","&amp;VLOOKUP($A80*1000+Y$3,奖励辅助!$B:$L,11,FALSE),"")</f>
        <v/>
      </c>
      <c r="Z80" t="str">
        <f>_xlfn.IFNA(","&amp;VLOOKUP($A80*1000+Z$3,奖励辅助!$B:$L,11,FALSE),"")</f>
        <v/>
      </c>
      <c r="AA80" t="str">
        <f>_xlfn.IFNA(","&amp;VLOOKUP($A80*1000+AA$3,奖励辅助!$B:$L,11,FALSE),"")</f>
        <v/>
      </c>
      <c r="AB80" t="str">
        <f>_xlfn.IFNA(","&amp;VLOOKUP($A80*1000+AB$3,奖励辅助!$B:$L,11,FALSE),"")</f>
        <v/>
      </c>
      <c r="AC80" t="str">
        <f>_xlfn.IFNA(","&amp;VLOOKUP($A80*1000+AC$3,奖励辅助!$B:$L,11,FALSE),"")</f>
        <v/>
      </c>
      <c r="AD80" t="str">
        <f>_xlfn.IFNA(","&amp;VLOOKUP($A80*1000+AD$3,奖励辅助!$B:$L,11,FALSE),"")</f>
        <v/>
      </c>
      <c r="AE80" t="str">
        <f>_xlfn.IFNA(","&amp;VLOOKUP($A80*1000+AE$3,奖励辅助!$B:$L,11,FALSE),"")</f>
        <v/>
      </c>
      <c r="AF80" t="str">
        <f>_xlfn.IFNA(","&amp;VLOOKUP($A80*1000+AF$3,奖励辅助!$B:$L,11,FALSE),"")</f>
        <v/>
      </c>
      <c r="AG80" t="str">
        <f>_xlfn.IFNA(","&amp;VLOOKUP($A80*1000+AG$3,奖励辅助!$B:$L,11,FALSE),"")</f>
        <v/>
      </c>
      <c r="AH80" t="str">
        <f>_xlfn.IFNA(","&amp;VLOOKUP($A80*1000+AH$3,奖励辅助!$B:$L,11,FALSE),"")</f>
        <v/>
      </c>
      <c r="AI80" t="str">
        <f>_xlfn.IFNA(","&amp;VLOOKUP($A80*1000+AI$3,奖励辅助!$B:$L,11,FALSE),"")</f>
        <v/>
      </c>
      <c r="AJ80" t="str">
        <f>_xlfn.IFNA(","&amp;VLOOKUP($A80*1000+AJ$3,奖励辅助!$B:$L,11,FALSE),"")</f>
        <v/>
      </c>
    </row>
    <row r="81" spans="1:36" x14ac:dyDescent="0.15">
      <c r="A81">
        <v>700078</v>
      </c>
      <c r="B81" s="3" t="s">
        <v>307</v>
      </c>
      <c r="C81" s="3" t="s">
        <v>307</v>
      </c>
      <c r="D81" s="3" t="str">
        <f t="shared" si="3"/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1" s="2">
        <v>2</v>
      </c>
      <c r="F81" s="2">
        <v>2</v>
      </c>
      <c r="G81" t="str">
        <f>_xlfn.IFNA(VLOOKUP($A81*1000+G$3,奖励辅助!$B:$L,11,FALSE),"")</f>
        <v>{"g":20,"i":[{"t":"i","i":25072,"c":1,"tr":0}]}</v>
      </c>
      <c r="H81" t="str">
        <f>_xlfn.IFNA(","&amp;VLOOKUP($A81*1000+H$3,奖励辅助!$B:$L,11,FALSE),"")</f>
        <v>,{"g":20,"i":[{"t":"i","i":25071,"c":1,"tr":0}]}</v>
      </c>
      <c r="I81" t="str">
        <f>_xlfn.IFNA(","&amp;VLOOKUP($A81*1000+I$3,奖励辅助!$B:$L,11,FALSE),"")</f>
        <v>,{"g":20,"i":[{"t":"i","i":25081,"c":1,"tr":0}]}</v>
      </c>
      <c r="J81" t="str">
        <f>_xlfn.IFNA(","&amp;VLOOKUP($A81*1000+J$3,奖励辅助!$B:$L,11,FALSE),"")</f>
        <v>,{"g":20,"i":[{"t":"i","i":1,"c":50,"tr":0}]}</v>
      </c>
      <c r="K81" t="str">
        <f>_xlfn.IFNA(","&amp;VLOOKUP($A81*1000+K$3,奖励辅助!$B:$L,11,FALSE),"")</f>
        <v>,{"g":20,"i":[{"t":"i","i":29001,"c":1,"tr":0}]}</v>
      </c>
      <c r="L81" t="str">
        <f>_xlfn.IFNA(","&amp;VLOOKUP($A81*1000+L$3,奖励辅助!$B:$L,11,FALSE),"")</f>
        <v/>
      </c>
      <c r="M81" t="str">
        <f>_xlfn.IFNA(","&amp;VLOOKUP($A81*1000+M$3,奖励辅助!$B:$L,11,FALSE),"")</f>
        <v/>
      </c>
      <c r="N81" t="str">
        <f>_xlfn.IFNA(","&amp;VLOOKUP($A81*1000+N$3,奖励辅助!$B:$L,11,FALSE),"")</f>
        <v/>
      </c>
      <c r="O81" t="str">
        <f>_xlfn.IFNA(","&amp;VLOOKUP($A81*1000+O$3,奖励辅助!$B:$L,11,FALSE),"")</f>
        <v/>
      </c>
      <c r="P81" t="str">
        <f>_xlfn.IFNA(","&amp;VLOOKUP($A81*1000+P$3,奖励辅助!$B:$L,11,FALSE),"")</f>
        <v/>
      </c>
      <c r="Q81" t="str">
        <f>_xlfn.IFNA(","&amp;VLOOKUP($A81*1000+Q$3,奖励辅助!$B:$L,11,FALSE),"")</f>
        <v/>
      </c>
      <c r="R81" t="str">
        <f>_xlfn.IFNA(","&amp;VLOOKUP($A81*1000+R$3,奖励辅助!$B:$L,11,FALSE),"")</f>
        <v/>
      </c>
      <c r="S81" t="str">
        <f>_xlfn.IFNA(","&amp;VLOOKUP($A81*1000+S$3,奖励辅助!$B:$L,11,FALSE),"")</f>
        <v/>
      </c>
      <c r="T81" t="str">
        <f>_xlfn.IFNA(","&amp;VLOOKUP($A81*1000+T$3,奖励辅助!$B:$L,11,FALSE),"")</f>
        <v/>
      </c>
      <c r="U81" t="str">
        <f>_xlfn.IFNA(","&amp;VLOOKUP($A81*1000+U$3,奖励辅助!$B:$L,11,FALSE),"")</f>
        <v/>
      </c>
      <c r="V81" t="str">
        <f>_xlfn.IFNA(","&amp;VLOOKUP($A81*1000+V$3,奖励辅助!$B:$L,11,FALSE),"")</f>
        <v/>
      </c>
      <c r="W81" t="str">
        <f>_xlfn.IFNA(","&amp;VLOOKUP($A81*1000+W$3,奖励辅助!$B:$L,11,FALSE),"")</f>
        <v/>
      </c>
      <c r="X81" t="str">
        <f>_xlfn.IFNA(","&amp;VLOOKUP($A81*1000+X$3,奖励辅助!$B:$L,11,FALSE),"")</f>
        <v/>
      </c>
      <c r="Y81" t="str">
        <f>_xlfn.IFNA(","&amp;VLOOKUP($A81*1000+Y$3,奖励辅助!$B:$L,11,FALSE),"")</f>
        <v/>
      </c>
      <c r="Z81" t="str">
        <f>_xlfn.IFNA(","&amp;VLOOKUP($A81*1000+Z$3,奖励辅助!$B:$L,11,FALSE),"")</f>
        <v/>
      </c>
      <c r="AA81" t="str">
        <f>_xlfn.IFNA(","&amp;VLOOKUP($A81*1000+AA$3,奖励辅助!$B:$L,11,FALSE),"")</f>
        <v/>
      </c>
      <c r="AB81" t="str">
        <f>_xlfn.IFNA(","&amp;VLOOKUP($A81*1000+AB$3,奖励辅助!$B:$L,11,FALSE),"")</f>
        <v/>
      </c>
      <c r="AC81" t="str">
        <f>_xlfn.IFNA(","&amp;VLOOKUP($A81*1000+AC$3,奖励辅助!$B:$L,11,FALSE),"")</f>
        <v/>
      </c>
      <c r="AD81" t="str">
        <f>_xlfn.IFNA(","&amp;VLOOKUP($A81*1000+AD$3,奖励辅助!$B:$L,11,FALSE),"")</f>
        <v/>
      </c>
      <c r="AE81" t="str">
        <f>_xlfn.IFNA(","&amp;VLOOKUP($A81*1000+AE$3,奖励辅助!$B:$L,11,FALSE),"")</f>
        <v/>
      </c>
      <c r="AF81" t="str">
        <f>_xlfn.IFNA(","&amp;VLOOKUP($A81*1000+AF$3,奖励辅助!$B:$L,11,FALSE),"")</f>
        <v/>
      </c>
      <c r="AG81" t="str">
        <f>_xlfn.IFNA(","&amp;VLOOKUP($A81*1000+AG$3,奖励辅助!$B:$L,11,FALSE),"")</f>
        <v/>
      </c>
      <c r="AH81" t="str">
        <f>_xlfn.IFNA(","&amp;VLOOKUP($A81*1000+AH$3,奖励辅助!$B:$L,11,FALSE),"")</f>
        <v/>
      </c>
      <c r="AI81" t="str">
        <f>_xlfn.IFNA(","&amp;VLOOKUP($A81*1000+AI$3,奖励辅助!$B:$L,11,FALSE),"")</f>
        <v/>
      </c>
      <c r="AJ81" t="str">
        <f>_xlfn.IFNA(","&amp;VLOOKUP($A81*1000+AJ$3,奖励辅助!$B:$L,11,FALSE),"")</f>
        <v/>
      </c>
    </row>
    <row r="82" spans="1:36" x14ac:dyDescent="0.15">
      <c r="A82">
        <v>700079</v>
      </c>
      <c r="B82" s="3" t="s">
        <v>308</v>
      </c>
      <c r="C82" s="3" t="s">
        <v>308</v>
      </c>
      <c r="D82" s="3" t="str">
        <f t="shared" si="3"/>
        <v>[{"g":20,"i":[{"t":"i","i":25072,"c":1,"tr":0}]},{"g":20,"i":[{"t":"i","i":25071,"c":1,"tr":0}]},{"g":20,"i":[{"t":"i","i":25081,"c":1,"tr":0}]},{"g":20,"i":[{"t":"i","i":1,"c":50,"tr":0}]},{"g":20,"i":[{"t":"i","i":29001,"c":1,"tr":0}]}]</v>
      </c>
      <c r="E82" s="2">
        <v>2</v>
      </c>
      <c r="F82" s="2">
        <v>2</v>
      </c>
      <c r="G82" t="str">
        <f>_xlfn.IFNA(VLOOKUP($A82*1000+G$3,奖励辅助!$B:$L,11,FALSE),"")</f>
        <v>{"g":20,"i":[{"t":"i","i":25072,"c":1,"tr":0}]}</v>
      </c>
      <c r="H82" t="str">
        <f>_xlfn.IFNA(","&amp;VLOOKUP($A82*1000+H$3,奖励辅助!$B:$L,11,FALSE),"")</f>
        <v>,{"g":20,"i":[{"t":"i","i":25071,"c":1,"tr":0}]}</v>
      </c>
      <c r="I82" t="str">
        <f>_xlfn.IFNA(","&amp;VLOOKUP($A82*1000+I$3,奖励辅助!$B:$L,11,FALSE),"")</f>
        <v>,{"g":20,"i":[{"t":"i","i":25081,"c":1,"tr":0}]}</v>
      </c>
      <c r="J82" t="str">
        <f>_xlfn.IFNA(","&amp;VLOOKUP($A82*1000+J$3,奖励辅助!$B:$L,11,FALSE),"")</f>
        <v>,{"g":20,"i":[{"t":"i","i":1,"c":50,"tr":0}]}</v>
      </c>
      <c r="K82" t="str">
        <f>_xlfn.IFNA(","&amp;VLOOKUP($A82*1000+K$3,奖励辅助!$B:$L,11,FALSE),"")</f>
        <v>,{"g":20,"i":[{"t":"i","i":29001,"c":1,"tr":0}]}</v>
      </c>
      <c r="L82" t="str">
        <f>_xlfn.IFNA(","&amp;VLOOKUP($A82*1000+L$3,奖励辅助!$B:$L,11,FALSE),"")</f>
        <v/>
      </c>
      <c r="M82" t="str">
        <f>_xlfn.IFNA(","&amp;VLOOKUP($A82*1000+M$3,奖励辅助!$B:$L,11,FALSE),"")</f>
        <v/>
      </c>
      <c r="N82" t="str">
        <f>_xlfn.IFNA(","&amp;VLOOKUP($A82*1000+N$3,奖励辅助!$B:$L,11,FALSE),"")</f>
        <v/>
      </c>
      <c r="O82" t="str">
        <f>_xlfn.IFNA(","&amp;VLOOKUP($A82*1000+O$3,奖励辅助!$B:$L,11,FALSE),"")</f>
        <v/>
      </c>
      <c r="P82" t="str">
        <f>_xlfn.IFNA(","&amp;VLOOKUP($A82*1000+P$3,奖励辅助!$B:$L,11,FALSE),"")</f>
        <v/>
      </c>
      <c r="Q82" t="str">
        <f>_xlfn.IFNA(","&amp;VLOOKUP($A82*1000+Q$3,奖励辅助!$B:$L,11,FALSE),"")</f>
        <v/>
      </c>
      <c r="R82" t="str">
        <f>_xlfn.IFNA(","&amp;VLOOKUP($A82*1000+R$3,奖励辅助!$B:$L,11,FALSE),"")</f>
        <v/>
      </c>
      <c r="S82" t="str">
        <f>_xlfn.IFNA(","&amp;VLOOKUP($A82*1000+S$3,奖励辅助!$B:$L,11,FALSE),"")</f>
        <v/>
      </c>
      <c r="T82" t="str">
        <f>_xlfn.IFNA(","&amp;VLOOKUP($A82*1000+T$3,奖励辅助!$B:$L,11,FALSE),"")</f>
        <v/>
      </c>
      <c r="U82" t="str">
        <f>_xlfn.IFNA(","&amp;VLOOKUP($A82*1000+U$3,奖励辅助!$B:$L,11,FALSE),"")</f>
        <v/>
      </c>
      <c r="V82" t="str">
        <f>_xlfn.IFNA(","&amp;VLOOKUP($A82*1000+V$3,奖励辅助!$B:$L,11,FALSE),"")</f>
        <v/>
      </c>
      <c r="W82" t="str">
        <f>_xlfn.IFNA(","&amp;VLOOKUP($A82*1000+W$3,奖励辅助!$B:$L,11,FALSE),"")</f>
        <v/>
      </c>
      <c r="X82" t="str">
        <f>_xlfn.IFNA(","&amp;VLOOKUP($A82*1000+X$3,奖励辅助!$B:$L,11,FALSE),"")</f>
        <v/>
      </c>
      <c r="Y82" t="str">
        <f>_xlfn.IFNA(","&amp;VLOOKUP($A82*1000+Y$3,奖励辅助!$B:$L,11,FALSE),"")</f>
        <v/>
      </c>
      <c r="Z82" t="str">
        <f>_xlfn.IFNA(","&amp;VLOOKUP($A82*1000+Z$3,奖励辅助!$B:$L,11,FALSE),"")</f>
        <v/>
      </c>
      <c r="AA82" t="str">
        <f>_xlfn.IFNA(","&amp;VLOOKUP($A82*1000+AA$3,奖励辅助!$B:$L,11,FALSE),"")</f>
        <v/>
      </c>
      <c r="AB82" t="str">
        <f>_xlfn.IFNA(","&amp;VLOOKUP($A82*1000+AB$3,奖励辅助!$B:$L,11,FALSE),"")</f>
        <v/>
      </c>
      <c r="AC82" t="str">
        <f>_xlfn.IFNA(","&amp;VLOOKUP($A82*1000+AC$3,奖励辅助!$B:$L,11,FALSE),"")</f>
        <v/>
      </c>
      <c r="AD82" t="str">
        <f>_xlfn.IFNA(","&amp;VLOOKUP($A82*1000+AD$3,奖励辅助!$B:$L,11,FALSE),"")</f>
        <v/>
      </c>
      <c r="AE82" t="str">
        <f>_xlfn.IFNA(","&amp;VLOOKUP($A82*1000+AE$3,奖励辅助!$B:$L,11,FALSE),"")</f>
        <v/>
      </c>
      <c r="AF82" t="str">
        <f>_xlfn.IFNA(","&amp;VLOOKUP($A82*1000+AF$3,奖励辅助!$B:$L,11,FALSE),"")</f>
        <v/>
      </c>
      <c r="AG82" t="str">
        <f>_xlfn.IFNA(","&amp;VLOOKUP($A82*1000+AG$3,奖励辅助!$B:$L,11,FALSE),"")</f>
        <v/>
      </c>
      <c r="AH82" t="str">
        <f>_xlfn.IFNA(","&amp;VLOOKUP($A82*1000+AH$3,奖励辅助!$B:$L,11,FALSE),"")</f>
        <v/>
      </c>
      <c r="AI82" t="str">
        <f>_xlfn.IFNA(","&amp;VLOOKUP($A82*1000+AI$3,奖励辅助!$B:$L,11,FALSE),"")</f>
        <v/>
      </c>
      <c r="AJ82" t="str">
        <f>_xlfn.IFNA(","&amp;VLOOKUP($A82*1000+AJ$3,奖励辅助!$B:$L,11,FALSE),"")</f>
        <v/>
      </c>
    </row>
    <row r="83" spans="1:36" x14ac:dyDescent="0.15">
      <c r="A83">
        <v>700080</v>
      </c>
      <c r="B83" s="3" t="s">
        <v>309</v>
      </c>
      <c r="C83" s="3" t="s">
        <v>309</v>
      </c>
      <c r="D83" s="3" t="str">
        <f t="shared" si="3"/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83" s="2">
        <v>2</v>
      </c>
      <c r="F83" s="2">
        <v>2</v>
      </c>
      <c r="G83" t="str">
        <f>_xlfn.IFNA(VLOOKUP($A83*1000+G$3,奖励辅助!$B:$L,11,FALSE),"")</f>
        <v>{"g":20,"i":[{"t":"i","i":25082,"c":1,"tr":0}]}</v>
      </c>
      <c r="H83" t="str">
        <f>_xlfn.IFNA(","&amp;VLOOKUP($A83*1000+H$3,奖励辅助!$B:$L,11,FALSE),"")</f>
        <v>,{"g":20,"i":[{"t":"i","i":25082,"c":1,"tr":0}]}</v>
      </c>
      <c r="I83" t="str">
        <f>_xlfn.IFNA(","&amp;VLOOKUP($A83*1000+I$3,奖励辅助!$B:$L,11,FALSE),"")</f>
        <v>,{"g":20,"i":[{"t":"i","i":25082,"c":1,"tr":0}]}</v>
      </c>
      <c r="J83" t="str">
        <f>_xlfn.IFNA(","&amp;VLOOKUP($A83*1000+J$3,奖励辅助!$B:$L,11,FALSE),"")</f>
        <v>,{"g":20,"i":[{"t":"i","i":25082,"c":1,"tr":0}]}</v>
      </c>
      <c r="K83" t="str">
        <f>_xlfn.IFNA(","&amp;VLOOKUP($A83*1000+K$3,奖励辅助!$B:$L,11,FALSE),"")</f>
        <v>,{"g":20,"i":[{"t":"i","i":25082,"c":1,"tr":0}]}</v>
      </c>
      <c r="L83" t="str">
        <f>_xlfn.IFNA(","&amp;VLOOKUP($A83*1000+L$3,奖励辅助!$B:$L,11,FALSE),"")</f>
        <v/>
      </c>
      <c r="M83" t="str">
        <f>_xlfn.IFNA(","&amp;VLOOKUP($A83*1000+M$3,奖励辅助!$B:$L,11,FALSE),"")</f>
        <v/>
      </c>
      <c r="N83" t="str">
        <f>_xlfn.IFNA(","&amp;VLOOKUP($A83*1000+N$3,奖励辅助!$B:$L,11,FALSE),"")</f>
        <v/>
      </c>
      <c r="O83" t="str">
        <f>_xlfn.IFNA(","&amp;VLOOKUP($A83*1000+O$3,奖励辅助!$B:$L,11,FALSE),"")</f>
        <v/>
      </c>
      <c r="P83" t="str">
        <f>_xlfn.IFNA(","&amp;VLOOKUP($A83*1000+P$3,奖励辅助!$B:$L,11,FALSE),"")</f>
        <v/>
      </c>
      <c r="Q83" t="str">
        <f>_xlfn.IFNA(","&amp;VLOOKUP($A83*1000+Q$3,奖励辅助!$B:$L,11,FALSE),"")</f>
        <v/>
      </c>
      <c r="R83" t="str">
        <f>_xlfn.IFNA(","&amp;VLOOKUP($A83*1000+R$3,奖励辅助!$B:$L,11,FALSE),"")</f>
        <v/>
      </c>
      <c r="S83" t="str">
        <f>_xlfn.IFNA(","&amp;VLOOKUP($A83*1000+S$3,奖励辅助!$B:$L,11,FALSE),"")</f>
        <v/>
      </c>
      <c r="T83" t="str">
        <f>_xlfn.IFNA(","&amp;VLOOKUP($A83*1000+T$3,奖励辅助!$B:$L,11,FALSE),"")</f>
        <v/>
      </c>
      <c r="U83" t="str">
        <f>_xlfn.IFNA(","&amp;VLOOKUP($A83*1000+U$3,奖励辅助!$B:$L,11,FALSE),"")</f>
        <v/>
      </c>
      <c r="V83" t="str">
        <f>_xlfn.IFNA(","&amp;VLOOKUP($A83*1000+V$3,奖励辅助!$B:$L,11,FALSE),"")</f>
        <v/>
      </c>
      <c r="W83" t="str">
        <f>_xlfn.IFNA(","&amp;VLOOKUP($A83*1000+W$3,奖励辅助!$B:$L,11,FALSE),"")</f>
        <v/>
      </c>
      <c r="X83" t="str">
        <f>_xlfn.IFNA(","&amp;VLOOKUP($A83*1000+X$3,奖励辅助!$B:$L,11,FALSE),"")</f>
        <v/>
      </c>
      <c r="Y83" t="str">
        <f>_xlfn.IFNA(","&amp;VLOOKUP($A83*1000+Y$3,奖励辅助!$B:$L,11,FALSE),"")</f>
        <v/>
      </c>
      <c r="Z83" t="str">
        <f>_xlfn.IFNA(","&amp;VLOOKUP($A83*1000+Z$3,奖励辅助!$B:$L,11,FALSE),"")</f>
        <v/>
      </c>
      <c r="AA83" t="str">
        <f>_xlfn.IFNA(","&amp;VLOOKUP($A83*1000+AA$3,奖励辅助!$B:$L,11,FALSE),"")</f>
        <v/>
      </c>
      <c r="AB83" t="str">
        <f>_xlfn.IFNA(","&amp;VLOOKUP($A83*1000+AB$3,奖励辅助!$B:$L,11,FALSE),"")</f>
        <v/>
      </c>
      <c r="AC83" t="str">
        <f>_xlfn.IFNA(","&amp;VLOOKUP($A83*1000+AC$3,奖励辅助!$B:$L,11,FALSE),"")</f>
        <v/>
      </c>
      <c r="AD83" t="str">
        <f>_xlfn.IFNA(","&amp;VLOOKUP($A83*1000+AD$3,奖励辅助!$B:$L,11,FALSE),"")</f>
        <v/>
      </c>
      <c r="AE83" t="str">
        <f>_xlfn.IFNA(","&amp;VLOOKUP($A83*1000+AE$3,奖励辅助!$B:$L,11,FALSE),"")</f>
        <v/>
      </c>
      <c r="AF83" t="str">
        <f>_xlfn.IFNA(","&amp;VLOOKUP($A83*1000+AF$3,奖励辅助!$B:$L,11,FALSE),"")</f>
        <v/>
      </c>
      <c r="AG83" t="str">
        <f>_xlfn.IFNA(","&amp;VLOOKUP($A83*1000+AG$3,奖励辅助!$B:$L,11,FALSE),"")</f>
        <v/>
      </c>
      <c r="AH83" t="str">
        <f>_xlfn.IFNA(","&amp;VLOOKUP($A83*1000+AH$3,奖励辅助!$B:$L,11,FALSE),"")</f>
        <v/>
      </c>
      <c r="AI83" t="str">
        <f>_xlfn.IFNA(","&amp;VLOOKUP($A83*1000+AI$3,奖励辅助!$B:$L,11,FALSE),"")</f>
        <v/>
      </c>
      <c r="AJ83" t="str">
        <f>_xlfn.IFNA(","&amp;VLOOKUP($A83*1000+AJ$3,奖励辅助!$B:$L,11,FALSE),"")</f>
        <v/>
      </c>
    </row>
    <row r="84" spans="1:36" x14ac:dyDescent="0.15">
      <c r="A84">
        <v>700081</v>
      </c>
      <c r="B84" s="3" t="s">
        <v>310</v>
      </c>
      <c r="C84" s="3" t="s">
        <v>310</v>
      </c>
      <c r="D84" s="3" t="str">
        <f t="shared" si="3"/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4" s="2">
        <v>2</v>
      </c>
      <c r="F84" s="2">
        <v>2</v>
      </c>
      <c r="G84" t="str">
        <f>_xlfn.IFNA(VLOOKUP($A84*1000+G$3,奖励辅助!$B:$L,11,FALSE),"")</f>
        <v>{"g":20,"i":[{"t":"i","i":25072,"c":1,"tr":0}]}</v>
      </c>
      <c r="H84" t="str">
        <f>_xlfn.IFNA(","&amp;VLOOKUP($A84*1000+H$3,奖励辅助!$B:$L,11,FALSE),"")</f>
        <v>,{"g":20,"i":[{"t":"i","i":25071,"c":1,"tr":0}]}</v>
      </c>
      <c r="I84" t="str">
        <f>_xlfn.IFNA(","&amp;VLOOKUP($A84*1000+I$3,奖励辅助!$B:$L,11,FALSE),"")</f>
        <v>,{"g":20,"i":[{"t":"i","i":25082,"c":1,"tr":0}]}</v>
      </c>
      <c r="J84" t="str">
        <f>_xlfn.IFNA(","&amp;VLOOKUP($A84*1000+J$3,奖励辅助!$B:$L,11,FALSE),"")</f>
        <v>,{"g":20,"i":[{"t":"i","i":1,"c":50,"tr":0}]}</v>
      </c>
      <c r="K84" t="str">
        <f>_xlfn.IFNA(","&amp;VLOOKUP($A84*1000+K$3,奖励辅助!$B:$L,11,FALSE),"")</f>
        <v>,{"g":20,"i":[{"t":"i","i":29001,"c":1,"tr":0}]}</v>
      </c>
      <c r="L84" t="str">
        <f>_xlfn.IFNA(","&amp;VLOOKUP($A84*1000+L$3,奖励辅助!$B:$L,11,FALSE),"")</f>
        <v/>
      </c>
      <c r="M84" t="str">
        <f>_xlfn.IFNA(","&amp;VLOOKUP($A84*1000+M$3,奖励辅助!$B:$L,11,FALSE),"")</f>
        <v/>
      </c>
      <c r="N84" t="str">
        <f>_xlfn.IFNA(","&amp;VLOOKUP($A84*1000+N$3,奖励辅助!$B:$L,11,FALSE),"")</f>
        <v/>
      </c>
      <c r="O84" t="str">
        <f>_xlfn.IFNA(","&amp;VLOOKUP($A84*1000+O$3,奖励辅助!$B:$L,11,FALSE),"")</f>
        <v/>
      </c>
      <c r="P84" t="str">
        <f>_xlfn.IFNA(","&amp;VLOOKUP($A84*1000+P$3,奖励辅助!$B:$L,11,FALSE),"")</f>
        <v/>
      </c>
      <c r="Q84" t="str">
        <f>_xlfn.IFNA(","&amp;VLOOKUP($A84*1000+Q$3,奖励辅助!$B:$L,11,FALSE),"")</f>
        <v/>
      </c>
      <c r="R84" t="str">
        <f>_xlfn.IFNA(","&amp;VLOOKUP($A84*1000+R$3,奖励辅助!$B:$L,11,FALSE),"")</f>
        <v/>
      </c>
      <c r="S84" t="str">
        <f>_xlfn.IFNA(","&amp;VLOOKUP($A84*1000+S$3,奖励辅助!$B:$L,11,FALSE),"")</f>
        <v/>
      </c>
      <c r="T84" t="str">
        <f>_xlfn.IFNA(","&amp;VLOOKUP($A84*1000+T$3,奖励辅助!$B:$L,11,FALSE),"")</f>
        <v/>
      </c>
      <c r="U84" t="str">
        <f>_xlfn.IFNA(","&amp;VLOOKUP($A84*1000+U$3,奖励辅助!$B:$L,11,FALSE),"")</f>
        <v/>
      </c>
      <c r="V84" t="str">
        <f>_xlfn.IFNA(","&amp;VLOOKUP($A84*1000+V$3,奖励辅助!$B:$L,11,FALSE),"")</f>
        <v/>
      </c>
      <c r="W84" t="str">
        <f>_xlfn.IFNA(","&amp;VLOOKUP($A84*1000+W$3,奖励辅助!$B:$L,11,FALSE),"")</f>
        <v/>
      </c>
      <c r="X84" t="str">
        <f>_xlfn.IFNA(","&amp;VLOOKUP($A84*1000+X$3,奖励辅助!$B:$L,11,FALSE),"")</f>
        <v/>
      </c>
      <c r="Y84" t="str">
        <f>_xlfn.IFNA(","&amp;VLOOKUP($A84*1000+Y$3,奖励辅助!$B:$L,11,FALSE),"")</f>
        <v/>
      </c>
      <c r="Z84" t="str">
        <f>_xlfn.IFNA(","&amp;VLOOKUP($A84*1000+Z$3,奖励辅助!$B:$L,11,FALSE),"")</f>
        <v/>
      </c>
      <c r="AA84" t="str">
        <f>_xlfn.IFNA(","&amp;VLOOKUP($A84*1000+AA$3,奖励辅助!$B:$L,11,FALSE),"")</f>
        <v/>
      </c>
      <c r="AB84" t="str">
        <f>_xlfn.IFNA(","&amp;VLOOKUP($A84*1000+AB$3,奖励辅助!$B:$L,11,FALSE),"")</f>
        <v/>
      </c>
      <c r="AC84" t="str">
        <f>_xlfn.IFNA(","&amp;VLOOKUP($A84*1000+AC$3,奖励辅助!$B:$L,11,FALSE),"")</f>
        <v/>
      </c>
      <c r="AD84" t="str">
        <f>_xlfn.IFNA(","&amp;VLOOKUP($A84*1000+AD$3,奖励辅助!$B:$L,11,FALSE),"")</f>
        <v/>
      </c>
      <c r="AE84" t="str">
        <f>_xlfn.IFNA(","&amp;VLOOKUP($A84*1000+AE$3,奖励辅助!$B:$L,11,FALSE),"")</f>
        <v/>
      </c>
      <c r="AF84" t="str">
        <f>_xlfn.IFNA(","&amp;VLOOKUP($A84*1000+AF$3,奖励辅助!$B:$L,11,FALSE),"")</f>
        <v/>
      </c>
      <c r="AG84" t="str">
        <f>_xlfn.IFNA(","&amp;VLOOKUP($A84*1000+AG$3,奖励辅助!$B:$L,11,FALSE),"")</f>
        <v/>
      </c>
      <c r="AH84" t="str">
        <f>_xlfn.IFNA(","&amp;VLOOKUP($A84*1000+AH$3,奖励辅助!$B:$L,11,FALSE),"")</f>
        <v/>
      </c>
      <c r="AI84" t="str">
        <f>_xlfn.IFNA(","&amp;VLOOKUP($A84*1000+AI$3,奖励辅助!$B:$L,11,FALSE),"")</f>
        <v/>
      </c>
      <c r="AJ84" t="str">
        <f>_xlfn.IFNA(","&amp;VLOOKUP($A84*1000+AJ$3,奖励辅助!$B:$L,11,FALSE),"")</f>
        <v/>
      </c>
    </row>
    <row r="85" spans="1:36" x14ac:dyDescent="0.15">
      <c r="A85">
        <v>700082</v>
      </c>
      <c r="B85" s="3" t="s">
        <v>311</v>
      </c>
      <c r="C85" s="3" t="s">
        <v>311</v>
      </c>
      <c r="D85" s="3" t="str">
        <f t="shared" si="3"/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5" s="2">
        <v>2</v>
      </c>
      <c r="F85" s="2">
        <v>2</v>
      </c>
      <c r="G85" t="str">
        <f>_xlfn.IFNA(VLOOKUP($A85*1000+G$3,奖励辅助!$B:$L,11,FALSE),"")</f>
        <v>{"g":20,"i":[{"t":"i","i":25072,"c":1,"tr":0}]}</v>
      </c>
      <c r="H85" t="str">
        <f>_xlfn.IFNA(","&amp;VLOOKUP($A85*1000+H$3,奖励辅助!$B:$L,11,FALSE),"")</f>
        <v>,{"g":20,"i":[{"t":"i","i":25071,"c":1,"tr":0}]}</v>
      </c>
      <c r="I85" t="str">
        <f>_xlfn.IFNA(","&amp;VLOOKUP($A85*1000+I$3,奖励辅助!$B:$L,11,FALSE),"")</f>
        <v>,{"g":20,"i":[{"t":"i","i":25082,"c":1,"tr":0}]}</v>
      </c>
      <c r="J85" t="str">
        <f>_xlfn.IFNA(","&amp;VLOOKUP($A85*1000+J$3,奖励辅助!$B:$L,11,FALSE),"")</f>
        <v>,{"g":20,"i":[{"t":"i","i":1,"c":50,"tr":0}]}</v>
      </c>
      <c r="K85" t="str">
        <f>_xlfn.IFNA(","&amp;VLOOKUP($A85*1000+K$3,奖励辅助!$B:$L,11,FALSE),"")</f>
        <v>,{"g":20,"i":[{"t":"i","i":29001,"c":1,"tr":0}]}</v>
      </c>
      <c r="L85" t="str">
        <f>_xlfn.IFNA(","&amp;VLOOKUP($A85*1000+L$3,奖励辅助!$B:$L,11,FALSE),"")</f>
        <v/>
      </c>
      <c r="M85" t="str">
        <f>_xlfn.IFNA(","&amp;VLOOKUP($A85*1000+M$3,奖励辅助!$B:$L,11,FALSE),"")</f>
        <v/>
      </c>
      <c r="N85" t="str">
        <f>_xlfn.IFNA(","&amp;VLOOKUP($A85*1000+N$3,奖励辅助!$B:$L,11,FALSE),"")</f>
        <v/>
      </c>
      <c r="O85" t="str">
        <f>_xlfn.IFNA(","&amp;VLOOKUP($A85*1000+O$3,奖励辅助!$B:$L,11,FALSE),"")</f>
        <v/>
      </c>
      <c r="P85" t="str">
        <f>_xlfn.IFNA(","&amp;VLOOKUP($A85*1000+P$3,奖励辅助!$B:$L,11,FALSE),"")</f>
        <v/>
      </c>
      <c r="Q85" t="str">
        <f>_xlfn.IFNA(","&amp;VLOOKUP($A85*1000+Q$3,奖励辅助!$B:$L,11,FALSE),"")</f>
        <v/>
      </c>
      <c r="R85" t="str">
        <f>_xlfn.IFNA(","&amp;VLOOKUP($A85*1000+R$3,奖励辅助!$B:$L,11,FALSE),"")</f>
        <v/>
      </c>
      <c r="S85" t="str">
        <f>_xlfn.IFNA(","&amp;VLOOKUP($A85*1000+S$3,奖励辅助!$B:$L,11,FALSE),"")</f>
        <v/>
      </c>
      <c r="T85" t="str">
        <f>_xlfn.IFNA(","&amp;VLOOKUP($A85*1000+T$3,奖励辅助!$B:$L,11,FALSE),"")</f>
        <v/>
      </c>
      <c r="U85" t="str">
        <f>_xlfn.IFNA(","&amp;VLOOKUP($A85*1000+U$3,奖励辅助!$B:$L,11,FALSE),"")</f>
        <v/>
      </c>
      <c r="V85" t="str">
        <f>_xlfn.IFNA(","&amp;VLOOKUP($A85*1000+V$3,奖励辅助!$B:$L,11,FALSE),"")</f>
        <v/>
      </c>
      <c r="W85" t="str">
        <f>_xlfn.IFNA(","&amp;VLOOKUP($A85*1000+W$3,奖励辅助!$B:$L,11,FALSE),"")</f>
        <v/>
      </c>
      <c r="X85" t="str">
        <f>_xlfn.IFNA(","&amp;VLOOKUP($A85*1000+X$3,奖励辅助!$B:$L,11,FALSE),"")</f>
        <v/>
      </c>
      <c r="Y85" t="str">
        <f>_xlfn.IFNA(","&amp;VLOOKUP($A85*1000+Y$3,奖励辅助!$B:$L,11,FALSE),"")</f>
        <v/>
      </c>
      <c r="Z85" t="str">
        <f>_xlfn.IFNA(","&amp;VLOOKUP($A85*1000+Z$3,奖励辅助!$B:$L,11,FALSE),"")</f>
        <v/>
      </c>
      <c r="AA85" t="str">
        <f>_xlfn.IFNA(","&amp;VLOOKUP($A85*1000+AA$3,奖励辅助!$B:$L,11,FALSE),"")</f>
        <v/>
      </c>
      <c r="AB85" t="str">
        <f>_xlfn.IFNA(","&amp;VLOOKUP($A85*1000+AB$3,奖励辅助!$B:$L,11,FALSE),"")</f>
        <v/>
      </c>
      <c r="AC85" t="str">
        <f>_xlfn.IFNA(","&amp;VLOOKUP($A85*1000+AC$3,奖励辅助!$B:$L,11,FALSE),"")</f>
        <v/>
      </c>
      <c r="AD85" t="str">
        <f>_xlfn.IFNA(","&amp;VLOOKUP($A85*1000+AD$3,奖励辅助!$B:$L,11,FALSE),"")</f>
        <v/>
      </c>
      <c r="AE85" t="str">
        <f>_xlfn.IFNA(","&amp;VLOOKUP($A85*1000+AE$3,奖励辅助!$B:$L,11,FALSE),"")</f>
        <v/>
      </c>
      <c r="AF85" t="str">
        <f>_xlfn.IFNA(","&amp;VLOOKUP($A85*1000+AF$3,奖励辅助!$B:$L,11,FALSE),"")</f>
        <v/>
      </c>
      <c r="AG85" t="str">
        <f>_xlfn.IFNA(","&amp;VLOOKUP($A85*1000+AG$3,奖励辅助!$B:$L,11,FALSE),"")</f>
        <v/>
      </c>
      <c r="AH85" t="str">
        <f>_xlfn.IFNA(","&amp;VLOOKUP($A85*1000+AH$3,奖励辅助!$B:$L,11,FALSE),"")</f>
        <v/>
      </c>
      <c r="AI85" t="str">
        <f>_xlfn.IFNA(","&amp;VLOOKUP($A85*1000+AI$3,奖励辅助!$B:$L,11,FALSE),"")</f>
        <v/>
      </c>
      <c r="AJ85" t="str">
        <f>_xlfn.IFNA(","&amp;VLOOKUP($A85*1000+AJ$3,奖励辅助!$B:$L,11,FALSE),"")</f>
        <v/>
      </c>
    </row>
    <row r="86" spans="1:36" x14ac:dyDescent="0.15">
      <c r="A86">
        <v>700083</v>
      </c>
      <c r="B86" s="3" t="s">
        <v>312</v>
      </c>
      <c r="C86" s="3" t="s">
        <v>312</v>
      </c>
      <c r="D86" s="3" t="str">
        <f t="shared" si="3"/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6" s="2">
        <v>2</v>
      </c>
      <c r="F86" s="2">
        <v>2</v>
      </c>
      <c r="G86" t="str">
        <f>_xlfn.IFNA(VLOOKUP($A86*1000+G$3,奖励辅助!$B:$L,11,FALSE),"")</f>
        <v>{"g":20,"i":[{"t":"i","i":25072,"c":1,"tr":0}]}</v>
      </c>
      <c r="H86" t="str">
        <f>_xlfn.IFNA(","&amp;VLOOKUP($A86*1000+H$3,奖励辅助!$B:$L,11,FALSE),"")</f>
        <v>,{"g":20,"i":[{"t":"i","i":25071,"c":1,"tr":0}]}</v>
      </c>
      <c r="I86" t="str">
        <f>_xlfn.IFNA(","&amp;VLOOKUP($A86*1000+I$3,奖励辅助!$B:$L,11,FALSE),"")</f>
        <v>,{"g":20,"i":[{"t":"i","i":25082,"c":1,"tr":0}]}</v>
      </c>
      <c r="J86" t="str">
        <f>_xlfn.IFNA(","&amp;VLOOKUP($A86*1000+J$3,奖励辅助!$B:$L,11,FALSE),"")</f>
        <v>,{"g":20,"i":[{"t":"i","i":1,"c":50,"tr":0}]}</v>
      </c>
      <c r="K86" t="str">
        <f>_xlfn.IFNA(","&amp;VLOOKUP($A86*1000+K$3,奖励辅助!$B:$L,11,FALSE),"")</f>
        <v>,{"g":20,"i":[{"t":"i","i":29001,"c":1,"tr":0}]}</v>
      </c>
      <c r="L86" t="str">
        <f>_xlfn.IFNA(","&amp;VLOOKUP($A86*1000+L$3,奖励辅助!$B:$L,11,FALSE),"")</f>
        <v/>
      </c>
      <c r="M86" t="str">
        <f>_xlfn.IFNA(","&amp;VLOOKUP($A86*1000+M$3,奖励辅助!$B:$L,11,FALSE),"")</f>
        <v/>
      </c>
      <c r="N86" t="str">
        <f>_xlfn.IFNA(","&amp;VLOOKUP($A86*1000+N$3,奖励辅助!$B:$L,11,FALSE),"")</f>
        <v/>
      </c>
      <c r="O86" t="str">
        <f>_xlfn.IFNA(","&amp;VLOOKUP($A86*1000+O$3,奖励辅助!$B:$L,11,FALSE),"")</f>
        <v/>
      </c>
      <c r="P86" t="str">
        <f>_xlfn.IFNA(","&amp;VLOOKUP($A86*1000+P$3,奖励辅助!$B:$L,11,FALSE),"")</f>
        <v/>
      </c>
      <c r="Q86" t="str">
        <f>_xlfn.IFNA(","&amp;VLOOKUP($A86*1000+Q$3,奖励辅助!$B:$L,11,FALSE),"")</f>
        <v/>
      </c>
      <c r="R86" t="str">
        <f>_xlfn.IFNA(","&amp;VLOOKUP($A86*1000+R$3,奖励辅助!$B:$L,11,FALSE),"")</f>
        <v/>
      </c>
      <c r="S86" t="str">
        <f>_xlfn.IFNA(","&amp;VLOOKUP($A86*1000+S$3,奖励辅助!$B:$L,11,FALSE),"")</f>
        <v/>
      </c>
      <c r="T86" t="str">
        <f>_xlfn.IFNA(","&amp;VLOOKUP($A86*1000+T$3,奖励辅助!$B:$L,11,FALSE),"")</f>
        <v/>
      </c>
      <c r="U86" t="str">
        <f>_xlfn.IFNA(","&amp;VLOOKUP($A86*1000+U$3,奖励辅助!$B:$L,11,FALSE),"")</f>
        <v/>
      </c>
      <c r="V86" t="str">
        <f>_xlfn.IFNA(","&amp;VLOOKUP($A86*1000+V$3,奖励辅助!$B:$L,11,FALSE),"")</f>
        <v/>
      </c>
      <c r="W86" t="str">
        <f>_xlfn.IFNA(","&amp;VLOOKUP($A86*1000+W$3,奖励辅助!$B:$L,11,FALSE),"")</f>
        <v/>
      </c>
      <c r="X86" t="str">
        <f>_xlfn.IFNA(","&amp;VLOOKUP($A86*1000+X$3,奖励辅助!$B:$L,11,FALSE),"")</f>
        <v/>
      </c>
      <c r="Y86" t="str">
        <f>_xlfn.IFNA(","&amp;VLOOKUP($A86*1000+Y$3,奖励辅助!$B:$L,11,FALSE),"")</f>
        <v/>
      </c>
      <c r="Z86" t="str">
        <f>_xlfn.IFNA(","&amp;VLOOKUP($A86*1000+Z$3,奖励辅助!$B:$L,11,FALSE),"")</f>
        <v/>
      </c>
      <c r="AA86" t="str">
        <f>_xlfn.IFNA(","&amp;VLOOKUP($A86*1000+AA$3,奖励辅助!$B:$L,11,FALSE),"")</f>
        <v/>
      </c>
      <c r="AB86" t="str">
        <f>_xlfn.IFNA(","&amp;VLOOKUP($A86*1000+AB$3,奖励辅助!$B:$L,11,FALSE),"")</f>
        <v/>
      </c>
      <c r="AC86" t="str">
        <f>_xlfn.IFNA(","&amp;VLOOKUP($A86*1000+AC$3,奖励辅助!$B:$L,11,FALSE),"")</f>
        <v/>
      </c>
      <c r="AD86" t="str">
        <f>_xlfn.IFNA(","&amp;VLOOKUP($A86*1000+AD$3,奖励辅助!$B:$L,11,FALSE),"")</f>
        <v/>
      </c>
      <c r="AE86" t="str">
        <f>_xlfn.IFNA(","&amp;VLOOKUP($A86*1000+AE$3,奖励辅助!$B:$L,11,FALSE),"")</f>
        <v/>
      </c>
      <c r="AF86" t="str">
        <f>_xlfn.IFNA(","&amp;VLOOKUP($A86*1000+AF$3,奖励辅助!$B:$L,11,FALSE),"")</f>
        <v/>
      </c>
      <c r="AG86" t="str">
        <f>_xlfn.IFNA(","&amp;VLOOKUP($A86*1000+AG$3,奖励辅助!$B:$L,11,FALSE),"")</f>
        <v/>
      </c>
      <c r="AH86" t="str">
        <f>_xlfn.IFNA(","&amp;VLOOKUP($A86*1000+AH$3,奖励辅助!$B:$L,11,FALSE),"")</f>
        <v/>
      </c>
      <c r="AI86" t="str">
        <f>_xlfn.IFNA(","&amp;VLOOKUP($A86*1000+AI$3,奖励辅助!$B:$L,11,FALSE),"")</f>
        <v/>
      </c>
      <c r="AJ86" t="str">
        <f>_xlfn.IFNA(","&amp;VLOOKUP($A86*1000+AJ$3,奖励辅助!$B:$L,11,FALSE),"")</f>
        <v/>
      </c>
    </row>
    <row r="87" spans="1:36" x14ac:dyDescent="0.15">
      <c r="A87">
        <v>700084</v>
      </c>
      <c r="B87" s="3" t="s">
        <v>313</v>
      </c>
      <c r="C87" s="3" t="s">
        <v>313</v>
      </c>
      <c r="D87" s="3" t="str">
        <f t="shared" si="3"/>
        <v>[{"g":20,"i":[{"t":"i","i":25072,"c":1,"tr":0}]},{"g":20,"i":[{"t":"i","i":25071,"c":1,"tr":0}]},{"g":20,"i":[{"t":"i","i":25082,"c":1,"tr":0}]},{"g":20,"i":[{"t":"i","i":1,"c":50,"tr":0}]},{"g":20,"i":[{"t":"i","i":29001,"c":1,"tr":0}]}]</v>
      </c>
      <c r="E87" s="2">
        <v>2</v>
      </c>
      <c r="F87" s="2">
        <v>2</v>
      </c>
      <c r="G87" t="str">
        <f>_xlfn.IFNA(VLOOKUP($A87*1000+G$3,奖励辅助!$B:$L,11,FALSE),"")</f>
        <v>{"g":20,"i":[{"t":"i","i":25072,"c":1,"tr":0}]}</v>
      </c>
      <c r="H87" t="str">
        <f>_xlfn.IFNA(","&amp;VLOOKUP($A87*1000+H$3,奖励辅助!$B:$L,11,FALSE),"")</f>
        <v>,{"g":20,"i":[{"t":"i","i":25071,"c":1,"tr":0}]}</v>
      </c>
      <c r="I87" t="str">
        <f>_xlfn.IFNA(","&amp;VLOOKUP($A87*1000+I$3,奖励辅助!$B:$L,11,FALSE),"")</f>
        <v>,{"g":20,"i":[{"t":"i","i":25082,"c":1,"tr":0}]}</v>
      </c>
      <c r="J87" t="str">
        <f>_xlfn.IFNA(","&amp;VLOOKUP($A87*1000+J$3,奖励辅助!$B:$L,11,FALSE),"")</f>
        <v>,{"g":20,"i":[{"t":"i","i":1,"c":50,"tr":0}]}</v>
      </c>
      <c r="K87" t="str">
        <f>_xlfn.IFNA(","&amp;VLOOKUP($A87*1000+K$3,奖励辅助!$B:$L,11,FALSE),"")</f>
        <v>,{"g":20,"i":[{"t":"i","i":29001,"c":1,"tr":0}]}</v>
      </c>
      <c r="L87" t="str">
        <f>_xlfn.IFNA(","&amp;VLOOKUP($A87*1000+L$3,奖励辅助!$B:$L,11,FALSE),"")</f>
        <v/>
      </c>
      <c r="M87" t="str">
        <f>_xlfn.IFNA(","&amp;VLOOKUP($A87*1000+M$3,奖励辅助!$B:$L,11,FALSE),"")</f>
        <v/>
      </c>
      <c r="N87" t="str">
        <f>_xlfn.IFNA(","&amp;VLOOKUP($A87*1000+N$3,奖励辅助!$B:$L,11,FALSE),"")</f>
        <v/>
      </c>
      <c r="O87" t="str">
        <f>_xlfn.IFNA(","&amp;VLOOKUP($A87*1000+O$3,奖励辅助!$B:$L,11,FALSE),"")</f>
        <v/>
      </c>
      <c r="P87" t="str">
        <f>_xlfn.IFNA(","&amp;VLOOKUP($A87*1000+P$3,奖励辅助!$B:$L,11,FALSE),"")</f>
        <v/>
      </c>
      <c r="Q87" t="str">
        <f>_xlfn.IFNA(","&amp;VLOOKUP($A87*1000+Q$3,奖励辅助!$B:$L,11,FALSE),"")</f>
        <v/>
      </c>
      <c r="R87" t="str">
        <f>_xlfn.IFNA(","&amp;VLOOKUP($A87*1000+R$3,奖励辅助!$B:$L,11,FALSE),"")</f>
        <v/>
      </c>
      <c r="S87" t="str">
        <f>_xlfn.IFNA(","&amp;VLOOKUP($A87*1000+S$3,奖励辅助!$B:$L,11,FALSE),"")</f>
        <v/>
      </c>
      <c r="T87" t="str">
        <f>_xlfn.IFNA(","&amp;VLOOKUP($A87*1000+T$3,奖励辅助!$B:$L,11,FALSE),"")</f>
        <v/>
      </c>
      <c r="U87" t="str">
        <f>_xlfn.IFNA(","&amp;VLOOKUP($A87*1000+U$3,奖励辅助!$B:$L,11,FALSE),"")</f>
        <v/>
      </c>
      <c r="V87" t="str">
        <f>_xlfn.IFNA(","&amp;VLOOKUP($A87*1000+V$3,奖励辅助!$B:$L,11,FALSE),"")</f>
        <v/>
      </c>
      <c r="W87" t="str">
        <f>_xlfn.IFNA(","&amp;VLOOKUP($A87*1000+W$3,奖励辅助!$B:$L,11,FALSE),"")</f>
        <v/>
      </c>
      <c r="X87" t="str">
        <f>_xlfn.IFNA(","&amp;VLOOKUP($A87*1000+X$3,奖励辅助!$B:$L,11,FALSE),"")</f>
        <v/>
      </c>
      <c r="Y87" t="str">
        <f>_xlfn.IFNA(","&amp;VLOOKUP($A87*1000+Y$3,奖励辅助!$B:$L,11,FALSE),"")</f>
        <v/>
      </c>
      <c r="Z87" t="str">
        <f>_xlfn.IFNA(","&amp;VLOOKUP($A87*1000+Z$3,奖励辅助!$B:$L,11,FALSE),"")</f>
        <v/>
      </c>
      <c r="AA87" t="str">
        <f>_xlfn.IFNA(","&amp;VLOOKUP($A87*1000+AA$3,奖励辅助!$B:$L,11,FALSE),"")</f>
        <v/>
      </c>
      <c r="AB87" t="str">
        <f>_xlfn.IFNA(","&amp;VLOOKUP($A87*1000+AB$3,奖励辅助!$B:$L,11,FALSE),"")</f>
        <v/>
      </c>
      <c r="AC87" t="str">
        <f>_xlfn.IFNA(","&amp;VLOOKUP($A87*1000+AC$3,奖励辅助!$B:$L,11,FALSE),"")</f>
        <v/>
      </c>
      <c r="AD87" t="str">
        <f>_xlfn.IFNA(","&amp;VLOOKUP($A87*1000+AD$3,奖励辅助!$B:$L,11,FALSE),"")</f>
        <v/>
      </c>
      <c r="AE87" t="str">
        <f>_xlfn.IFNA(","&amp;VLOOKUP($A87*1000+AE$3,奖励辅助!$B:$L,11,FALSE),"")</f>
        <v/>
      </c>
      <c r="AF87" t="str">
        <f>_xlfn.IFNA(","&amp;VLOOKUP($A87*1000+AF$3,奖励辅助!$B:$L,11,FALSE),"")</f>
        <v/>
      </c>
      <c r="AG87" t="str">
        <f>_xlfn.IFNA(","&amp;VLOOKUP($A87*1000+AG$3,奖励辅助!$B:$L,11,FALSE),"")</f>
        <v/>
      </c>
      <c r="AH87" t="str">
        <f>_xlfn.IFNA(","&amp;VLOOKUP($A87*1000+AH$3,奖励辅助!$B:$L,11,FALSE),"")</f>
        <v/>
      </c>
      <c r="AI87" t="str">
        <f>_xlfn.IFNA(","&amp;VLOOKUP($A87*1000+AI$3,奖励辅助!$B:$L,11,FALSE),"")</f>
        <v/>
      </c>
      <c r="AJ87" t="str">
        <f>_xlfn.IFNA(","&amp;VLOOKUP($A87*1000+AJ$3,奖励辅助!$B:$L,11,FALSE),"")</f>
        <v/>
      </c>
    </row>
    <row r="88" spans="1:36" x14ac:dyDescent="0.15">
      <c r="A88">
        <v>700085</v>
      </c>
      <c r="B88" s="3" t="s">
        <v>314</v>
      </c>
      <c r="C88" s="3" t="s">
        <v>314</v>
      </c>
      <c r="D88" s="3" t="str">
        <f t="shared" si="3"/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88" s="2">
        <v>2</v>
      </c>
      <c r="F88" s="2">
        <v>2</v>
      </c>
      <c r="G88" t="str">
        <f>_xlfn.IFNA(VLOOKUP($A88*1000+G$3,奖励辅助!$B:$L,11,FALSE),"")</f>
        <v>{"g":20,"i":[{"t":"i","i":25081,"c":1,"tr":0}]}</v>
      </c>
      <c r="H88" t="str">
        <f>_xlfn.IFNA(","&amp;VLOOKUP($A88*1000+H$3,奖励辅助!$B:$L,11,FALSE),"")</f>
        <v>,{"g":20,"i":[{"t":"i","i":25081,"c":1,"tr":0}]}</v>
      </c>
      <c r="I88" t="str">
        <f>_xlfn.IFNA(","&amp;VLOOKUP($A88*1000+I$3,奖励辅助!$B:$L,11,FALSE),"")</f>
        <v>,{"g":20,"i":[{"t":"i","i":25081,"c":1,"tr":0}]}</v>
      </c>
      <c r="J88" t="str">
        <f>_xlfn.IFNA(","&amp;VLOOKUP($A88*1000+J$3,奖励辅助!$B:$L,11,FALSE),"")</f>
        <v>,{"g":20,"i":[{"t":"i","i":25081,"c":1,"tr":0}]}</v>
      </c>
      <c r="K88" t="str">
        <f>_xlfn.IFNA(","&amp;VLOOKUP($A88*1000+K$3,奖励辅助!$B:$L,11,FALSE),"")</f>
        <v>,{"g":20,"i":[{"t":"i","i":25081,"c":1,"tr":0}]}</v>
      </c>
      <c r="L88" t="str">
        <f>_xlfn.IFNA(","&amp;VLOOKUP($A88*1000+L$3,奖励辅助!$B:$L,11,FALSE),"")</f>
        <v/>
      </c>
      <c r="M88" t="str">
        <f>_xlfn.IFNA(","&amp;VLOOKUP($A88*1000+M$3,奖励辅助!$B:$L,11,FALSE),"")</f>
        <v/>
      </c>
      <c r="N88" t="str">
        <f>_xlfn.IFNA(","&amp;VLOOKUP($A88*1000+N$3,奖励辅助!$B:$L,11,FALSE),"")</f>
        <v/>
      </c>
      <c r="O88" t="str">
        <f>_xlfn.IFNA(","&amp;VLOOKUP($A88*1000+O$3,奖励辅助!$B:$L,11,FALSE),"")</f>
        <v/>
      </c>
      <c r="P88" t="str">
        <f>_xlfn.IFNA(","&amp;VLOOKUP($A88*1000+P$3,奖励辅助!$B:$L,11,FALSE),"")</f>
        <v/>
      </c>
      <c r="Q88" t="str">
        <f>_xlfn.IFNA(","&amp;VLOOKUP($A88*1000+Q$3,奖励辅助!$B:$L,11,FALSE),"")</f>
        <v/>
      </c>
      <c r="R88" t="str">
        <f>_xlfn.IFNA(","&amp;VLOOKUP($A88*1000+R$3,奖励辅助!$B:$L,11,FALSE),"")</f>
        <v/>
      </c>
      <c r="S88" t="str">
        <f>_xlfn.IFNA(","&amp;VLOOKUP($A88*1000+S$3,奖励辅助!$B:$L,11,FALSE),"")</f>
        <v/>
      </c>
      <c r="T88" t="str">
        <f>_xlfn.IFNA(","&amp;VLOOKUP($A88*1000+T$3,奖励辅助!$B:$L,11,FALSE),"")</f>
        <v/>
      </c>
      <c r="U88" t="str">
        <f>_xlfn.IFNA(","&amp;VLOOKUP($A88*1000+U$3,奖励辅助!$B:$L,11,FALSE),"")</f>
        <v/>
      </c>
      <c r="V88" t="str">
        <f>_xlfn.IFNA(","&amp;VLOOKUP($A88*1000+V$3,奖励辅助!$B:$L,11,FALSE),"")</f>
        <v/>
      </c>
      <c r="W88" t="str">
        <f>_xlfn.IFNA(","&amp;VLOOKUP($A88*1000+W$3,奖励辅助!$B:$L,11,FALSE),"")</f>
        <v/>
      </c>
      <c r="X88" t="str">
        <f>_xlfn.IFNA(","&amp;VLOOKUP($A88*1000+X$3,奖励辅助!$B:$L,11,FALSE),"")</f>
        <v/>
      </c>
      <c r="Y88" t="str">
        <f>_xlfn.IFNA(","&amp;VLOOKUP($A88*1000+Y$3,奖励辅助!$B:$L,11,FALSE),"")</f>
        <v/>
      </c>
      <c r="Z88" t="str">
        <f>_xlfn.IFNA(","&amp;VLOOKUP($A88*1000+Z$3,奖励辅助!$B:$L,11,FALSE),"")</f>
        <v/>
      </c>
      <c r="AA88" t="str">
        <f>_xlfn.IFNA(","&amp;VLOOKUP($A88*1000+AA$3,奖励辅助!$B:$L,11,FALSE),"")</f>
        <v/>
      </c>
      <c r="AB88" t="str">
        <f>_xlfn.IFNA(","&amp;VLOOKUP($A88*1000+AB$3,奖励辅助!$B:$L,11,FALSE),"")</f>
        <v/>
      </c>
      <c r="AC88" t="str">
        <f>_xlfn.IFNA(","&amp;VLOOKUP($A88*1000+AC$3,奖励辅助!$B:$L,11,FALSE),"")</f>
        <v/>
      </c>
      <c r="AD88" t="str">
        <f>_xlfn.IFNA(","&amp;VLOOKUP($A88*1000+AD$3,奖励辅助!$B:$L,11,FALSE),"")</f>
        <v/>
      </c>
      <c r="AE88" t="str">
        <f>_xlfn.IFNA(","&amp;VLOOKUP($A88*1000+AE$3,奖励辅助!$B:$L,11,FALSE),"")</f>
        <v/>
      </c>
      <c r="AF88" t="str">
        <f>_xlfn.IFNA(","&amp;VLOOKUP($A88*1000+AF$3,奖励辅助!$B:$L,11,FALSE),"")</f>
        <v/>
      </c>
      <c r="AG88" t="str">
        <f>_xlfn.IFNA(","&amp;VLOOKUP($A88*1000+AG$3,奖励辅助!$B:$L,11,FALSE),"")</f>
        <v/>
      </c>
      <c r="AH88" t="str">
        <f>_xlfn.IFNA(","&amp;VLOOKUP($A88*1000+AH$3,奖励辅助!$B:$L,11,FALSE),"")</f>
        <v/>
      </c>
      <c r="AI88" t="str">
        <f>_xlfn.IFNA(","&amp;VLOOKUP($A88*1000+AI$3,奖励辅助!$B:$L,11,FALSE),"")</f>
        <v/>
      </c>
      <c r="AJ88" t="str">
        <f>_xlfn.IFNA(","&amp;VLOOKUP($A88*1000+AJ$3,奖励辅助!$B:$L,11,FALSE),"")</f>
        <v/>
      </c>
    </row>
    <row r="89" spans="1:36" x14ac:dyDescent="0.15">
      <c r="A89">
        <v>700086</v>
      </c>
      <c r="B89" s="3" t="s">
        <v>315</v>
      </c>
      <c r="C89" s="3" t="s">
        <v>315</v>
      </c>
      <c r="D89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89" s="2">
        <v>2</v>
      </c>
      <c r="F89" s="2">
        <v>2</v>
      </c>
      <c r="G89" t="str">
        <f>_xlfn.IFNA(VLOOKUP($A89*1000+G$3,奖励辅助!$B:$L,11,FALSE),"")</f>
        <v>{"g":20,"i":[{"t":"i","i":25082,"c":1,"tr":0}]}</v>
      </c>
      <c r="H89" t="str">
        <f>_xlfn.IFNA(","&amp;VLOOKUP($A89*1000+H$3,奖励辅助!$B:$L,11,FALSE),"")</f>
        <v>,{"g":20,"i":[{"t":"i","i":25081,"c":1,"tr":0}]}</v>
      </c>
      <c r="I89" t="str">
        <f>_xlfn.IFNA(","&amp;VLOOKUP($A89*1000+I$3,奖励辅助!$B:$L,11,FALSE),"")</f>
        <v>,{"g":20,"i":[{"t":"i","i":25081,"c":1,"tr":0}]}</v>
      </c>
      <c r="J89" t="str">
        <f>_xlfn.IFNA(","&amp;VLOOKUP($A89*1000+J$3,奖励辅助!$B:$L,11,FALSE),"")</f>
        <v>,{"g":20,"i":[{"t":"i","i":1,"c":50,"tr":0}]}</v>
      </c>
      <c r="K89" t="str">
        <f>_xlfn.IFNA(","&amp;VLOOKUP($A89*1000+K$3,奖励辅助!$B:$L,11,FALSE),"")</f>
        <v>,{"g":20,"i":[{"t":"i","i":29001,"c":1,"tr":0}]}</v>
      </c>
      <c r="L89" t="str">
        <f>_xlfn.IFNA(","&amp;VLOOKUP($A89*1000+L$3,奖励辅助!$B:$L,11,FALSE),"")</f>
        <v/>
      </c>
      <c r="M89" t="str">
        <f>_xlfn.IFNA(","&amp;VLOOKUP($A89*1000+M$3,奖励辅助!$B:$L,11,FALSE),"")</f>
        <v/>
      </c>
      <c r="N89" t="str">
        <f>_xlfn.IFNA(","&amp;VLOOKUP($A89*1000+N$3,奖励辅助!$B:$L,11,FALSE),"")</f>
        <v/>
      </c>
      <c r="O89" t="str">
        <f>_xlfn.IFNA(","&amp;VLOOKUP($A89*1000+O$3,奖励辅助!$B:$L,11,FALSE),"")</f>
        <v/>
      </c>
      <c r="P89" t="str">
        <f>_xlfn.IFNA(","&amp;VLOOKUP($A89*1000+P$3,奖励辅助!$B:$L,11,FALSE),"")</f>
        <v/>
      </c>
      <c r="Q89" t="str">
        <f>_xlfn.IFNA(","&amp;VLOOKUP($A89*1000+Q$3,奖励辅助!$B:$L,11,FALSE),"")</f>
        <v/>
      </c>
      <c r="R89" t="str">
        <f>_xlfn.IFNA(","&amp;VLOOKUP($A89*1000+R$3,奖励辅助!$B:$L,11,FALSE),"")</f>
        <v/>
      </c>
      <c r="S89" t="str">
        <f>_xlfn.IFNA(","&amp;VLOOKUP($A89*1000+S$3,奖励辅助!$B:$L,11,FALSE),"")</f>
        <v/>
      </c>
      <c r="T89" t="str">
        <f>_xlfn.IFNA(","&amp;VLOOKUP($A89*1000+T$3,奖励辅助!$B:$L,11,FALSE),"")</f>
        <v/>
      </c>
      <c r="U89" t="str">
        <f>_xlfn.IFNA(","&amp;VLOOKUP($A89*1000+U$3,奖励辅助!$B:$L,11,FALSE),"")</f>
        <v/>
      </c>
      <c r="V89" t="str">
        <f>_xlfn.IFNA(","&amp;VLOOKUP($A89*1000+V$3,奖励辅助!$B:$L,11,FALSE),"")</f>
        <v/>
      </c>
      <c r="W89" t="str">
        <f>_xlfn.IFNA(","&amp;VLOOKUP($A89*1000+W$3,奖励辅助!$B:$L,11,FALSE),"")</f>
        <v/>
      </c>
      <c r="X89" t="str">
        <f>_xlfn.IFNA(","&amp;VLOOKUP($A89*1000+X$3,奖励辅助!$B:$L,11,FALSE),"")</f>
        <v/>
      </c>
      <c r="Y89" t="str">
        <f>_xlfn.IFNA(","&amp;VLOOKUP($A89*1000+Y$3,奖励辅助!$B:$L,11,FALSE),"")</f>
        <v/>
      </c>
      <c r="Z89" t="str">
        <f>_xlfn.IFNA(","&amp;VLOOKUP($A89*1000+Z$3,奖励辅助!$B:$L,11,FALSE),"")</f>
        <v/>
      </c>
      <c r="AA89" t="str">
        <f>_xlfn.IFNA(","&amp;VLOOKUP($A89*1000+AA$3,奖励辅助!$B:$L,11,FALSE),"")</f>
        <v/>
      </c>
      <c r="AB89" t="str">
        <f>_xlfn.IFNA(","&amp;VLOOKUP($A89*1000+AB$3,奖励辅助!$B:$L,11,FALSE),"")</f>
        <v/>
      </c>
      <c r="AC89" t="str">
        <f>_xlfn.IFNA(","&amp;VLOOKUP($A89*1000+AC$3,奖励辅助!$B:$L,11,FALSE),"")</f>
        <v/>
      </c>
      <c r="AD89" t="str">
        <f>_xlfn.IFNA(","&amp;VLOOKUP($A89*1000+AD$3,奖励辅助!$B:$L,11,FALSE),"")</f>
        <v/>
      </c>
      <c r="AE89" t="str">
        <f>_xlfn.IFNA(","&amp;VLOOKUP($A89*1000+AE$3,奖励辅助!$B:$L,11,FALSE),"")</f>
        <v/>
      </c>
      <c r="AF89" t="str">
        <f>_xlfn.IFNA(","&amp;VLOOKUP($A89*1000+AF$3,奖励辅助!$B:$L,11,FALSE),"")</f>
        <v/>
      </c>
      <c r="AG89" t="str">
        <f>_xlfn.IFNA(","&amp;VLOOKUP($A89*1000+AG$3,奖励辅助!$B:$L,11,FALSE),"")</f>
        <v/>
      </c>
      <c r="AH89" t="str">
        <f>_xlfn.IFNA(","&amp;VLOOKUP($A89*1000+AH$3,奖励辅助!$B:$L,11,FALSE),"")</f>
        <v/>
      </c>
      <c r="AI89" t="str">
        <f>_xlfn.IFNA(","&amp;VLOOKUP($A89*1000+AI$3,奖励辅助!$B:$L,11,FALSE),"")</f>
        <v/>
      </c>
      <c r="AJ89" t="str">
        <f>_xlfn.IFNA(","&amp;VLOOKUP($A89*1000+AJ$3,奖励辅助!$B:$L,11,FALSE),"")</f>
        <v/>
      </c>
    </row>
    <row r="90" spans="1:36" x14ac:dyDescent="0.15">
      <c r="A90">
        <v>700087</v>
      </c>
      <c r="B90" s="3" t="s">
        <v>316</v>
      </c>
      <c r="C90" s="3" t="s">
        <v>316</v>
      </c>
      <c r="D90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0" s="2">
        <v>2</v>
      </c>
      <c r="F90" s="2">
        <v>2</v>
      </c>
      <c r="G90" t="str">
        <f>_xlfn.IFNA(VLOOKUP($A90*1000+G$3,奖励辅助!$B:$L,11,FALSE),"")</f>
        <v>{"g":20,"i":[{"t":"i","i":25082,"c":1,"tr":0}]}</v>
      </c>
      <c r="H90" t="str">
        <f>_xlfn.IFNA(","&amp;VLOOKUP($A90*1000+H$3,奖励辅助!$B:$L,11,FALSE),"")</f>
        <v>,{"g":20,"i":[{"t":"i","i":25081,"c":1,"tr":0}]}</v>
      </c>
      <c r="I90" t="str">
        <f>_xlfn.IFNA(","&amp;VLOOKUP($A90*1000+I$3,奖励辅助!$B:$L,11,FALSE),"")</f>
        <v>,{"g":20,"i":[{"t":"i","i":25081,"c":1,"tr":0}]}</v>
      </c>
      <c r="J90" t="str">
        <f>_xlfn.IFNA(","&amp;VLOOKUP($A90*1000+J$3,奖励辅助!$B:$L,11,FALSE),"")</f>
        <v>,{"g":20,"i":[{"t":"i","i":1,"c":50,"tr":0}]}</v>
      </c>
      <c r="K90" t="str">
        <f>_xlfn.IFNA(","&amp;VLOOKUP($A90*1000+K$3,奖励辅助!$B:$L,11,FALSE),"")</f>
        <v>,{"g":20,"i":[{"t":"i","i":29001,"c":1,"tr":0}]}</v>
      </c>
      <c r="L90" t="str">
        <f>_xlfn.IFNA(","&amp;VLOOKUP($A90*1000+L$3,奖励辅助!$B:$L,11,FALSE),"")</f>
        <v/>
      </c>
      <c r="M90" t="str">
        <f>_xlfn.IFNA(","&amp;VLOOKUP($A90*1000+M$3,奖励辅助!$B:$L,11,FALSE),"")</f>
        <v/>
      </c>
      <c r="N90" t="str">
        <f>_xlfn.IFNA(","&amp;VLOOKUP($A90*1000+N$3,奖励辅助!$B:$L,11,FALSE),"")</f>
        <v/>
      </c>
      <c r="O90" t="str">
        <f>_xlfn.IFNA(","&amp;VLOOKUP($A90*1000+O$3,奖励辅助!$B:$L,11,FALSE),"")</f>
        <v/>
      </c>
      <c r="P90" t="str">
        <f>_xlfn.IFNA(","&amp;VLOOKUP($A90*1000+P$3,奖励辅助!$B:$L,11,FALSE),"")</f>
        <v/>
      </c>
      <c r="Q90" t="str">
        <f>_xlfn.IFNA(","&amp;VLOOKUP($A90*1000+Q$3,奖励辅助!$B:$L,11,FALSE),"")</f>
        <v/>
      </c>
      <c r="R90" t="str">
        <f>_xlfn.IFNA(","&amp;VLOOKUP($A90*1000+R$3,奖励辅助!$B:$L,11,FALSE),"")</f>
        <v/>
      </c>
      <c r="S90" t="str">
        <f>_xlfn.IFNA(","&amp;VLOOKUP($A90*1000+S$3,奖励辅助!$B:$L,11,FALSE),"")</f>
        <v/>
      </c>
      <c r="T90" t="str">
        <f>_xlfn.IFNA(","&amp;VLOOKUP($A90*1000+T$3,奖励辅助!$B:$L,11,FALSE),"")</f>
        <v/>
      </c>
      <c r="U90" t="str">
        <f>_xlfn.IFNA(","&amp;VLOOKUP($A90*1000+U$3,奖励辅助!$B:$L,11,FALSE),"")</f>
        <v/>
      </c>
      <c r="V90" t="str">
        <f>_xlfn.IFNA(","&amp;VLOOKUP($A90*1000+V$3,奖励辅助!$B:$L,11,FALSE),"")</f>
        <v/>
      </c>
      <c r="W90" t="str">
        <f>_xlfn.IFNA(","&amp;VLOOKUP($A90*1000+W$3,奖励辅助!$B:$L,11,FALSE),"")</f>
        <v/>
      </c>
      <c r="X90" t="str">
        <f>_xlfn.IFNA(","&amp;VLOOKUP($A90*1000+X$3,奖励辅助!$B:$L,11,FALSE),"")</f>
        <v/>
      </c>
      <c r="Y90" t="str">
        <f>_xlfn.IFNA(","&amp;VLOOKUP($A90*1000+Y$3,奖励辅助!$B:$L,11,FALSE),"")</f>
        <v/>
      </c>
      <c r="Z90" t="str">
        <f>_xlfn.IFNA(","&amp;VLOOKUP($A90*1000+Z$3,奖励辅助!$B:$L,11,FALSE),"")</f>
        <v/>
      </c>
      <c r="AA90" t="str">
        <f>_xlfn.IFNA(","&amp;VLOOKUP($A90*1000+AA$3,奖励辅助!$B:$L,11,FALSE),"")</f>
        <v/>
      </c>
      <c r="AB90" t="str">
        <f>_xlfn.IFNA(","&amp;VLOOKUP($A90*1000+AB$3,奖励辅助!$B:$L,11,FALSE),"")</f>
        <v/>
      </c>
      <c r="AC90" t="str">
        <f>_xlfn.IFNA(","&amp;VLOOKUP($A90*1000+AC$3,奖励辅助!$B:$L,11,FALSE),"")</f>
        <v/>
      </c>
      <c r="AD90" t="str">
        <f>_xlfn.IFNA(","&amp;VLOOKUP($A90*1000+AD$3,奖励辅助!$B:$L,11,FALSE),"")</f>
        <v/>
      </c>
      <c r="AE90" t="str">
        <f>_xlfn.IFNA(","&amp;VLOOKUP($A90*1000+AE$3,奖励辅助!$B:$L,11,FALSE),"")</f>
        <v/>
      </c>
      <c r="AF90" t="str">
        <f>_xlfn.IFNA(","&amp;VLOOKUP($A90*1000+AF$3,奖励辅助!$B:$L,11,FALSE),"")</f>
        <v/>
      </c>
      <c r="AG90" t="str">
        <f>_xlfn.IFNA(","&amp;VLOOKUP($A90*1000+AG$3,奖励辅助!$B:$L,11,FALSE),"")</f>
        <v/>
      </c>
      <c r="AH90" t="str">
        <f>_xlfn.IFNA(","&amp;VLOOKUP($A90*1000+AH$3,奖励辅助!$B:$L,11,FALSE),"")</f>
        <v/>
      </c>
      <c r="AI90" t="str">
        <f>_xlfn.IFNA(","&amp;VLOOKUP($A90*1000+AI$3,奖励辅助!$B:$L,11,FALSE),"")</f>
        <v/>
      </c>
      <c r="AJ90" t="str">
        <f>_xlfn.IFNA(","&amp;VLOOKUP($A90*1000+AJ$3,奖励辅助!$B:$L,11,FALSE),"")</f>
        <v/>
      </c>
    </row>
    <row r="91" spans="1:36" x14ac:dyDescent="0.15">
      <c r="A91">
        <v>700088</v>
      </c>
      <c r="B91" s="3" t="s">
        <v>317</v>
      </c>
      <c r="C91" s="3" t="s">
        <v>317</v>
      </c>
      <c r="D91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1" s="2">
        <v>2</v>
      </c>
      <c r="F91" s="2">
        <v>2</v>
      </c>
      <c r="G91" t="str">
        <f>_xlfn.IFNA(VLOOKUP($A91*1000+G$3,奖励辅助!$B:$L,11,FALSE),"")</f>
        <v>{"g":20,"i":[{"t":"i","i":25082,"c":1,"tr":0}]}</v>
      </c>
      <c r="H91" t="str">
        <f>_xlfn.IFNA(","&amp;VLOOKUP($A91*1000+H$3,奖励辅助!$B:$L,11,FALSE),"")</f>
        <v>,{"g":20,"i":[{"t":"i","i":25081,"c":1,"tr":0}]}</v>
      </c>
      <c r="I91" t="str">
        <f>_xlfn.IFNA(","&amp;VLOOKUP($A91*1000+I$3,奖励辅助!$B:$L,11,FALSE),"")</f>
        <v>,{"g":20,"i":[{"t":"i","i":25081,"c":1,"tr":0}]}</v>
      </c>
      <c r="J91" t="str">
        <f>_xlfn.IFNA(","&amp;VLOOKUP($A91*1000+J$3,奖励辅助!$B:$L,11,FALSE),"")</f>
        <v>,{"g":20,"i":[{"t":"i","i":1,"c":50,"tr":0}]}</v>
      </c>
      <c r="K91" t="str">
        <f>_xlfn.IFNA(","&amp;VLOOKUP($A91*1000+K$3,奖励辅助!$B:$L,11,FALSE),"")</f>
        <v>,{"g":20,"i":[{"t":"i","i":29001,"c":1,"tr":0}]}</v>
      </c>
      <c r="L91" t="str">
        <f>_xlfn.IFNA(","&amp;VLOOKUP($A91*1000+L$3,奖励辅助!$B:$L,11,FALSE),"")</f>
        <v/>
      </c>
      <c r="M91" t="str">
        <f>_xlfn.IFNA(","&amp;VLOOKUP($A91*1000+M$3,奖励辅助!$B:$L,11,FALSE),"")</f>
        <v/>
      </c>
      <c r="N91" t="str">
        <f>_xlfn.IFNA(","&amp;VLOOKUP($A91*1000+N$3,奖励辅助!$B:$L,11,FALSE),"")</f>
        <v/>
      </c>
      <c r="O91" t="str">
        <f>_xlfn.IFNA(","&amp;VLOOKUP($A91*1000+O$3,奖励辅助!$B:$L,11,FALSE),"")</f>
        <v/>
      </c>
      <c r="P91" t="str">
        <f>_xlfn.IFNA(","&amp;VLOOKUP($A91*1000+P$3,奖励辅助!$B:$L,11,FALSE),"")</f>
        <v/>
      </c>
      <c r="Q91" t="str">
        <f>_xlfn.IFNA(","&amp;VLOOKUP($A91*1000+Q$3,奖励辅助!$B:$L,11,FALSE),"")</f>
        <v/>
      </c>
      <c r="R91" t="str">
        <f>_xlfn.IFNA(","&amp;VLOOKUP($A91*1000+R$3,奖励辅助!$B:$L,11,FALSE),"")</f>
        <v/>
      </c>
      <c r="S91" t="str">
        <f>_xlfn.IFNA(","&amp;VLOOKUP($A91*1000+S$3,奖励辅助!$B:$L,11,FALSE),"")</f>
        <v/>
      </c>
      <c r="T91" t="str">
        <f>_xlfn.IFNA(","&amp;VLOOKUP($A91*1000+T$3,奖励辅助!$B:$L,11,FALSE),"")</f>
        <v/>
      </c>
      <c r="U91" t="str">
        <f>_xlfn.IFNA(","&amp;VLOOKUP($A91*1000+U$3,奖励辅助!$B:$L,11,FALSE),"")</f>
        <v/>
      </c>
      <c r="V91" t="str">
        <f>_xlfn.IFNA(","&amp;VLOOKUP($A91*1000+V$3,奖励辅助!$B:$L,11,FALSE),"")</f>
        <v/>
      </c>
      <c r="W91" t="str">
        <f>_xlfn.IFNA(","&amp;VLOOKUP($A91*1000+W$3,奖励辅助!$B:$L,11,FALSE),"")</f>
        <v/>
      </c>
      <c r="X91" t="str">
        <f>_xlfn.IFNA(","&amp;VLOOKUP($A91*1000+X$3,奖励辅助!$B:$L,11,FALSE),"")</f>
        <v/>
      </c>
      <c r="Y91" t="str">
        <f>_xlfn.IFNA(","&amp;VLOOKUP($A91*1000+Y$3,奖励辅助!$B:$L,11,FALSE),"")</f>
        <v/>
      </c>
      <c r="Z91" t="str">
        <f>_xlfn.IFNA(","&amp;VLOOKUP($A91*1000+Z$3,奖励辅助!$B:$L,11,FALSE),"")</f>
        <v/>
      </c>
      <c r="AA91" t="str">
        <f>_xlfn.IFNA(","&amp;VLOOKUP($A91*1000+AA$3,奖励辅助!$B:$L,11,FALSE),"")</f>
        <v/>
      </c>
      <c r="AB91" t="str">
        <f>_xlfn.IFNA(","&amp;VLOOKUP($A91*1000+AB$3,奖励辅助!$B:$L,11,FALSE),"")</f>
        <v/>
      </c>
      <c r="AC91" t="str">
        <f>_xlfn.IFNA(","&amp;VLOOKUP($A91*1000+AC$3,奖励辅助!$B:$L,11,FALSE),"")</f>
        <v/>
      </c>
      <c r="AD91" t="str">
        <f>_xlfn.IFNA(","&amp;VLOOKUP($A91*1000+AD$3,奖励辅助!$B:$L,11,FALSE),"")</f>
        <v/>
      </c>
      <c r="AE91" t="str">
        <f>_xlfn.IFNA(","&amp;VLOOKUP($A91*1000+AE$3,奖励辅助!$B:$L,11,FALSE),"")</f>
        <v/>
      </c>
      <c r="AF91" t="str">
        <f>_xlfn.IFNA(","&amp;VLOOKUP($A91*1000+AF$3,奖励辅助!$B:$L,11,FALSE),"")</f>
        <v/>
      </c>
      <c r="AG91" t="str">
        <f>_xlfn.IFNA(","&amp;VLOOKUP($A91*1000+AG$3,奖励辅助!$B:$L,11,FALSE),"")</f>
        <v/>
      </c>
      <c r="AH91" t="str">
        <f>_xlfn.IFNA(","&amp;VLOOKUP($A91*1000+AH$3,奖励辅助!$B:$L,11,FALSE),"")</f>
        <v/>
      </c>
      <c r="AI91" t="str">
        <f>_xlfn.IFNA(","&amp;VLOOKUP($A91*1000+AI$3,奖励辅助!$B:$L,11,FALSE),"")</f>
        <v/>
      </c>
      <c r="AJ91" t="str">
        <f>_xlfn.IFNA(","&amp;VLOOKUP($A91*1000+AJ$3,奖励辅助!$B:$L,11,FALSE),"")</f>
        <v/>
      </c>
    </row>
    <row r="92" spans="1:36" x14ac:dyDescent="0.15">
      <c r="A92">
        <v>700089</v>
      </c>
      <c r="B92" s="3" t="s">
        <v>318</v>
      </c>
      <c r="C92" s="3" t="s">
        <v>318</v>
      </c>
      <c r="D92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2" s="2">
        <v>2</v>
      </c>
      <c r="F92" s="2">
        <v>2</v>
      </c>
      <c r="G92" t="str">
        <f>_xlfn.IFNA(VLOOKUP($A92*1000+G$3,奖励辅助!$B:$L,11,FALSE),"")</f>
        <v>{"g":20,"i":[{"t":"i","i":25082,"c":1,"tr":0}]}</v>
      </c>
      <c r="H92" t="str">
        <f>_xlfn.IFNA(","&amp;VLOOKUP($A92*1000+H$3,奖励辅助!$B:$L,11,FALSE),"")</f>
        <v>,{"g":20,"i":[{"t":"i","i":25081,"c":1,"tr":0}]}</v>
      </c>
      <c r="I92" t="str">
        <f>_xlfn.IFNA(","&amp;VLOOKUP($A92*1000+I$3,奖励辅助!$B:$L,11,FALSE),"")</f>
        <v>,{"g":20,"i":[{"t":"i","i":25081,"c":1,"tr":0}]}</v>
      </c>
      <c r="J92" t="str">
        <f>_xlfn.IFNA(","&amp;VLOOKUP($A92*1000+J$3,奖励辅助!$B:$L,11,FALSE),"")</f>
        <v>,{"g":20,"i":[{"t":"i","i":1,"c":50,"tr":0}]}</v>
      </c>
      <c r="K92" t="str">
        <f>_xlfn.IFNA(","&amp;VLOOKUP($A92*1000+K$3,奖励辅助!$B:$L,11,FALSE),"")</f>
        <v>,{"g":20,"i":[{"t":"i","i":29001,"c":1,"tr":0}]}</v>
      </c>
      <c r="L92" t="str">
        <f>_xlfn.IFNA(","&amp;VLOOKUP($A92*1000+L$3,奖励辅助!$B:$L,11,FALSE),"")</f>
        <v/>
      </c>
      <c r="M92" t="str">
        <f>_xlfn.IFNA(","&amp;VLOOKUP($A92*1000+M$3,奖励辅助!$B:$L,11,FALSE),"")</f>
        <v/>
      </c>
      <c r="N92" t="str">
        <f>_xlfn.IFNA(","&amp;VLOOKUP($A92*1000+N$3,奖励辅助!$B:$L,11,FALSE),"")</f>
        <v/>
      </c>
      <c r="O92" t="str">
        <f>_xlfn.IFNA(","&amp;VLOOKUP($A92*1000+O$3,奖励辅助!$B:$L,11,FALSE),"")</f>
        <v/>
      </c>
      <c r="P92" t="str">
        <f>_xlfn.IFNA(","&amp;VLOOKUP($A92*1000+P$3,奖励辅助!$B:$L,11,FALSE),"")</f>
        <v/>
      </c>
      <c r="Q92" t="str">
        <f>_xlfn.IFNA(","&amp;VLOOKUP($A92*1000+Q$3,奖励辅助!$B:$L,11,FALSE),"")</f>
        <v/>
      </c>
      <c r="R92" t="str">
        <f>_xlfn.IFNA(","&amp;VLOOKUP($A92*1000+R$3,奖励辅助!$B:$L,11,FALSE),"")</f>
        <v/>
      </c>
      <c r="S92" t="str">
        <f>_xlfn.IFNA(","&amp;VLOOKUP($A92*1000+S$3,奖励辅助!$B:$L,11,FALSE),"")</f>
        <v/>
      </c>
      <c r="T92" t="str">
        <f>_xlfn.IFNA(","&amp;VLOOKUP($A92*1000+T$3,奖励辅助!$B:$L,11,FALSE),"")</f>
        <v/>
      </c>
      <c r="U92" t="str">
        <f>_xlfn.IFNA(","&amp;VLOOKUP($A92*1000+U$3,奖励辅助!$B:$L,11,FALSE),"")</f>
        <v/>
      </c>
      <c r="V92" t="str">
        <f>_xlfn.IFNA(","&amp;VLOOKUP($A92*1000+V$3,奖励辅助!$B:$L,11,FALSE),"")</f>
        <v/>
      </c>
      <c r="W92" t="str">
        <f>_xlfn.IFNA(","&amp;VLOOKUP($A92*1000+W$3,奖励辅助!$B:$L,11,FALSE),"")</f>
        <v/>
      </c>
      <c r="X92" t="str">
        <f>_xlfn.IFNA(","&amp;VLOOKUP($A92*1000+X$3,奖励辅助!$B:$L,11,FALSE),"")</f>
        <v/>
      </c>
      <c r="Y92" t="str">
        <f>_xlfn.IFNA(","&amp;VLOOKUP($A92*1000+Y$3,奖励辅助!$B:$L,11,FALSE),"")</f>
        <v/>
      </c>
      <c r="Z92" t="str">
        <f>_xlfn.IFNA(","&amp;VLOOKUP($A92*1000+Z$3,奖励辅助!$B:$L,11,FALSE),"")</f>
        <v/>
      </c>
      <c r="AA92" t="str">
        <f>_xlfn.IFNA(","&amp;VLOOKUP($A92*1000+AA$3,奖励辅助!$B:$L,11,FALSE),"")</f>
        <v/>
      </c>
      <c r="AB92" t="str">
        <f>_xlfn.IFNA(","&amp;VLOOKUP($A92*1000+AB$3,奖励辅助!$B:$L,11,FALSE),"")</f>
        <v/>
      </c>
      <c r="AC92" t="str">
        <f>_xlfn.IFNA(","&amp;VLOOKUP($A92*1000+AC$3,奖励辅助!$B:$L,11,FALSE),"")</f>
        <v/>
      </c>
      <c r="AD92" t="str">
        <f>_xlfn.IFNA(","&amp;VLOOKUP($A92*1000+AD$3,奖励辅助!$B:$L,11,FALSE),"")</f>
        <v/>
      </c>
      <c r="AE92" t="str">
        <f>_xlfn.IFNA(","&amp;VLOOKUP($A92*1000+AE$3,奖励辅助!$B:$L,11,FALSE),"")</f>
        <v/>
      </c>
      <c r="AF92" t="str">
        <f>_xlfn.IFNA(","&amp;VLOOKUP($A92*1000+AF$3,奖励辅助!$B:$L,11,FALSE),"")</f>
        <v/>
      </c>
      <c r="AG92" t="str">
        <f>_xlfn.IFNA(","&amp;VLOOKUP($A92*1000+AG$3,奖励辅助!$B:$L,11,FALSE),"")</f>
        <v/>
      </c>
      <c r="AH92" t="str">
        <f>_xlfn.IFNA(","&amp;VLOOKUP($A92*1000+AH$3,奖励辅助!$B:$L,11,FALSE),"")</f>
        <v/>
      </c>
      <c r="AI92" t="str">
        <f>_xlfn.IFNA(","&amp;VLOOKUP($A92*1000+AI$3,奖励辅助!$B:$L,11,FALSE),"")</f>
        <v/>
      </c>
      <c r="AJ92" t="str">
        <f>_xlfn.IFNA(","&amp;VLOOKUP($A92*1000+AJ$3,奖励辅助!$B:$L,11,FALSE),"")</f>
        <v/>
      </c>
    </row>
    <row r="93" spans="1:36" x14ac:dyDescent="0.15">
      <c r="A93">
        <v>700090</v>
      </c>
      <c r="B93" s="3" t="s">
        <v>319</v>
      </c>
      <c r="C93" s="3" t="s">
        <v>319</v>
      </c>
      <c r="D93" s="3" t="str">
        <f t="shared" si="3"/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93" s="2">
        <v>2</v>
      </c>
      <c r="F93" s="2">
        <v>2</v>
      </c>
      <c r="G93" t="str">
        <f>_xlfn.IFNA(VLOOKUP($A93*1000+G$3,奖励辅助!$B:$L,11,FALSE),"")</f>
        <v>{"g":20,"i":[{"t":"i","i":25082,"c":1,"tr":0}]}</v>
      </c>
      <c r="H93" t="str">
        <f>_xlfn.IFNA(","&amp;VLOOKUP($A93*1000+H$3,奖励辅助!$B:$L,11,FALSE),"")</f>
        <v>,{"g":20,"i":[{"t":"i","i":25082,"c":1,"tr":0}]}</v>
      </c>
      <c r="I93" t="str">
        <f>_xlfn.IFNA(","&amp;VLOOKUP($A93*1000+I$3,奖励辅助!$B:$L,11,FALSE),"")</f>
        <v>,{"g":20,"i":[{"t":"i","i":25082,"c":1,"tr":0}]}</v>
      </c>
      <c r="J93" t="str">
        <f>_xlfn.IFNA(","&amp;VLOOKUP($A93*1000+J$3,奖励辅助!$B:$L,11,FALSE),"")</f>
        <v>,{"g":20,"i":[{"t":"i","i":25082,"c":1,"tr":0}]}</v>
      </c>
      <c r="K93" t="str">
        <f>_xlfn.IFNA(","&amp;VLOOKUP($A93*1000+K$3,奖励辅助!$B:$L,11,FALSE),"")</f>
        <v>,{"g":20,"i":[{"t":"i","i":25082,"c":1,"tr":0}]}</v>
      </c>
      <c r="L93" t="str">
        <f>_xlfn.IFNA(","&amp;VLOOKUP($A93*1000+L$3,奖励辅助!$B:$L,11,FALSE),"")</f>
        <v/>
      </c>
      <c r="M93" t="str">
        <f>_xlfn.IFNA(","&amp;VLOOKUP($A93*1000+M$3,奖励辅助!$B:$L,11,FALSE),"")</f>
        <v/>
      </c>
      <c r="N93" t="str">
        <f>_xlfn.IFNA(","&amp;VLOOKUP($A93*1000+N$3,奖励辅助!$B:$L,11,FALSE),"")</f>
        <v/>
      </c>
      <c r="O93" t="str">
        <f>_xlfn.IFNA(","&amp;VLOOKUP($A93*1000+O$3,奖励辅助!$B:$L,11,FALSE),"")</f>
        <v/>
      </c>
      <c r="P93" t="str">
        <f>_xlfn.IFNA(","&amp;VLOOKUP($A93*1000+P$3,奖励辅助!$B:$L,11,FALSE),"")</f>
        <v/>
      </c>
      <c r="Q93" t="str">
        <f>_xlfn.IFNA(","&amp;VLOOKUP($A93*1000+Q$3,奖励辅助!$B:$L,11,FALSE),"")</f>
        <v/>
      </c>
      <c r="R93" t="str">
        <f>_xlfn.IFNA(","&amp;VLOOKUP($A93*1000+R$3,奖励辅助!$B:$L,11,FALSE),"")</f>
        <v/>
      </c>
      <c r="S93" t="str">
        <f>_xlfn.IFNA(","&amp;VLOOKUP($A93*1000+S$3,奖励辅助!$B:$L,11,FALSE),"")</f>
        <v/>
      </c>
      <c r="T93" t="str">
        <f>_xlfn.IFNA(","&amp;VLOOKUP($A93*1000+T$3,奖励辅助!$B:$L,11,FALSE),"")</f>
        <v/>
      </c>
      <c r="U93" t="str">
        <f>_xlfn.IFNA(","&amp;VLOOKUP($A93*1000+U$3,奖励辅助!$B:$L,11,FALSE),"")</f>
        <v/>
      </c>
      <c r="V93" t="str">
        <f>_xlfn.IFNA(","&amp;VLOOKUP($A93*1000+V$3,奖励辅助!$B:$L,11,FALSE),"")</f>
        <v/>
      </c>
      <c r="W93" t="str">
        <f>_xlfn.IFNA(","&amp;VLOOKUP($A93*1000+W$3,奖励辅助!$B:$L,11,FALSE),"")</f>
        <v/>
      </c>
      <c r="X93" t="str">
        <f>_xlfn.IFNA(","&amp;VLOOKUP($A93*1000+X$3,奖励辅助!$B:$L,11,FALSE),"")</f>
        <v/>
      </c>
      <c r="Y93" t="str">
        <f>_xlfn.IFNA(","&amp;VLOOKUP($A93*1000+Y$3,奖励辅助!$B:$L,11,FALSE),"")</f>
        <v/>
      </c>
      <c r="Z93" t="str">
        <f>_xlfn.IFNA(","&amp;VLOOKUP($A93*1000+Z$3,奖励辅助!$B:$L,11,FALSE),"")</f>
        <v/>
      </c>
      <c r="AA93" t="str">
        <f>_xlfn.IFNA(","&amp;VLOOKUP($A93*1000+AA$3,奖励辅助!$B:$L,11,FALSE),"")</f>
        <v/>
      </c>
      <c r="AB93" t="str">
        <f>_xlfn.IFNA(","&amp;VLOOKUP($A93*1000+AB$3,奖励辅助!$B:$L,11,FALSE),"")</f>
        <v/>
      </c>
      <c r="AC93" t="str">
        <f>_xlfn.IFNA(","&amp;VLOOKUP($A93*1000+AC$3,奖励辅助!$B:$L,11,FALSE),"")</f>
        <v/>
      </c>
      <c r="AD93" t="str">
        <f>_xlfn.IFNA(","&amp;VLOOKUP($A93*1000+AD$3,奖励辅助!$B:$L,11,FALSE),"")</f>
        <v/>
      </c>
      <c r="AE93" t="str">
        <f>_xlfn.IFNA(","&amp;VLOOKUP($A93*1000+AE$3,奖励辅助!$B:$L,11,FALSE),"")</f>
        <v/>
      </c>
      <c r="AF93" t="str">
        <f>_xlfn.IFNA(","&amp;VLOOKUP($A93*1000+AF$3,奖励辅助!$B:$L,11,FALSE),"")</f>
        <v/>
      </c>
      <c r="AG93" t="str">
        <f>_xlfn.IFNA(","&amp;VLOOKUP($A93*1000+AG$3,奖励辅助!$B:$L,11,FALSE),"")</f>
        <v/>
      </c>
      <c r="AH93" t="str">
        <f>_xlfn.IFNA(","&amp;VLOOKUP($A93*1000+AH$3,奖励辅助!$B:$L,11,FALSE),"")</f>
        <v/>
      </c>
      <c r="AI93" t="str">
        <f>_xlfn.IFNA(","&amp;VLOOKUP($A93*1000+AI$3,奖励辅助!$B:$L,11,FALSE),"")</f>
        <v/>
      </c>
      <c r="AJ93" t="str">
        <f>_xlfn.IFNA(","&amp;VLOOKUP($A93*1000+AJ$3,奖励辅助!$B:$L,11,FALSE),"")</f>
        <v/>
      </c>
    </row>
    <row r="94" spans="1:36" x14ac:dyDescent="0.15">
      <c r="A94">
        <v>700091</v>
      </c>
      <c r="B94" s="3" t="s">
        <v>320</v>
      </c>
      <c r="C94" s="3" t="s">
        <v>320</v>
      </c>
      <c r="D94" s="3" t="str">
        <f t="shared" si="3"/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4" s="2">
        <v>2</v>
      </c>
      <c r="F94" s="2">
        <v>2</v>
      </c>
      <c r="G94" t="str">
        <f>_xlfn.IFNA(VLOOKUP($A94*1000+G$3,奖励辅助!$B:$L,11,FALSE),"")</f>
        <v>{"g":20,"i":[{"t":"i","i":25082,"c":1,"tr":0}]}</v>
      </c>
      <c r="H94" t="str">
        <f>_xlfn.IFNA(","&amp;VLOOKUP($A94*1000+H$3,奖励辅助!$B:$L,11,FALSE),"")</f>
        <v>,{"g":20,"i":[{"t":"i","i":25081,"c":1,"tr":0}]}</v>
      </c>
      <c r="I94" t="str">
        <f>_xlfn.IFNA(","&amp;VLOOKUP($A94*1000+I$3,奖励辅助!$B:$L,11,FALSE),"")</f>
        <v>,{"g":20,"i":[{"t":"i","i":25082,"c":1,"tr":0}]}</v>
      </c>
      <c r="J94" t="str">
        <f>_xlfn.IFNA(","&amp;VLOOKUP($A94*1000+J$3,奖励辅助!$B:$L,11,FALSE),"")</f>
        <v>,{"g":20,"i":[{"t":"i","i":1,"c":50,"tr":0}]}</v>
      </c>
      <c r="K94" t="str">
        <f>_xlfn.IFNA(","&amp;VLOOKUP($A94*1000+K$3,奖励辅助!$B:$L,11,FALSE),"")</f>
        <v>,{"g":20,"i":[{"t":"i","i":29001,"c":1,"tr":0}]}</v>
      </c>
      <c r="L94" t="str">
        <f>_xlfn.IFNA(","&amp;VLOOKUP($A94*1000+L$3,奖励辅助!$B:$L,11,FALSE),"")</f>
        <v/>
      </c>
      <c r="M94" t="str">
        <f>_xlfn.IFNA(","&amp;VLOOKUP($A94*1000+M$3,奖励辅助!$B:$L,11,FALSE),"")</f>
        <v/>
      </c>
      <c r="N94" t="str">
        <f>_xlfn.IFNA(","&amp;VLOOKUP($A94*1000+N$3,奖励辅助!$B:$L,11,FALSE),"")</f>
        <v/>
      </c>
      <c r="O94" t="str">
        <f>_xlfn.IFNA(","&amp;VLOOKUP($A94*1000+O$3,奖励辅助!$B:$L,11,FALSE),"")</f>
        <v/>
      </c>
      <c r="P94" t="str">
        <f>_xlfn.IFNA(","&amp;VLOOKUP($A94*1000+P$3,奖励辅助!$B:$L,11,FALSE),"")</f>
        <v/>
      </c>
      <c r="Q94" t="str">
        <f>_xlfn.IFNA(","&amp;VLOOKUP($A94*1000+Q$3,奖励辅助!$B:$L,11,FALSE),"")</f>
        <v/>
      </c>
      <c r="R94" t="str">
        <f>_xlfn.IFNA(","&amp;VLOOKUP($A94*1000+R$3,奖励辅助!$B:$L,11,FALSE),"")</f>
        <v/>
      </c>
      <c r="S94" t="str">
        <f>_xlfn.IFNA(","&amp;VLOOKUP($A94*1000+S$3,奖励辅助!$B:$L,11,FALSE),"")</f>
        <v/>
      </c>
      <c r="T94" t="str">
        <f>_xlfn.IFNA(","&amp;VLOOKUP($A94*1000+T$3,奖励辅助!$B:$L,11,FALSE),"")</f>
        <v/>
      </c>
      <c r="U94" t="str">
        <f>_xlfn.IFNA(","&amp;VLOOKUP($A94*1000+U$3,奖励辅助!$B:$L,11,FALSE),"")</f>
        <v/>
      </c>
      <c r="V94" t="str">
        <f>_xlfn.IFNA(","&amp;VLOOKUP($A94*1000+V$3,奖励辅助!$B:$L,11,FALSE),"")</f>
        <v/>
      </c>
      <c r="W94" t="str">
        <f>_xlfn.IFNA(","&amp;VLOOKUP($A94*1000+W$3,奖励辅助!$B:$L,11,FALSE),"")</f>
        <v/>
      </c>
      <c r="X94" t="str">
        <f>_xlfn.IFNA(","&amp;VLOOKUP($A94*1000+X$3,奖励辅助!$B:$L,11,FALSE),"")</f>
        <v/>
      </c>
      <c r="Y94" t="str">
        <f>_xlfn.IFNA(","&amp;VLOOKUP($A94*1000+Y$3,奖励辅助!$B:$L,11,FALSE),"")</f>
        <v/>
      </c>
      <c r="Z94" t="str">
        <f>_xlfn.IFNA(","&amp;VLOOKUP($A94*1000+Z$3,奖励辅助!$B:$L,11,FALSE),"")</f>
        <v/>
      </c>
      <c r="AA94" t="str">
        <f>_xlfn.IFNA(","&amp;VLOOKUP($A94*1000+AA$3,奖励辅助!$B:$L,11,FALSE),"")</f>
        <v/>
      </c>
      <c r="AB94" t="str">
        <f>_xlfn.IFNA(","&amp;VLOOKUP($A94*1000+AB$3,奖励辅助!$B:$L,11,FALSE),"")</f>
        <v/>
      </c>
      <c r="AC94" t="str">
        <f>_xlfn.IFNA(","&amp;VLOOKUP($A94*1000+AC$3,奖励辅助!$B:$L,11,FALSE),"")</f>
        <v/>
      </c>
      <c r="AD94" t="str">
        <f>_xlfn.IFNA(","&amp;VLOOKUP($A94*1000+AD$3,奖励辅助!$B:$L,11,FALSE),"")</f>
        <v/>
      </c>
      <c r="AE94" t="str">
        <f>_xlfn.IFNA(","&amp;VLOOKUP($A94*1000+AE$3,奖励辅助!$B:$L,11,FALSE),"")</f>
        <v/>
      </c>
      <c r="AF94" t="str">
        <f>_xlfn.IFNA(","&amp;VLOOKUP($A94*1000+AF$3,奖励辅助!$B:$L,11,FALSE),"")</f>
        <v/>
      </c>
      <c r="AG94" t="str">
        <f>_xlfn.IFNA(","&amp;VLOOKUP($A94*1000+AG$3,奖励辅助!$B:$L,11,FALSE),"")</f>
        <v/>
      </c>
      <c r="AH94" t="str">
        <f>_xlfn.IFNA(","&amp;VLOOKUP($A94*1000+AH$3,奖励辅助!$B:$L,11,FALSE),"")</f>
        <v/>
      </c>
      <c r="AI94" t="str">
        <f>_xlfn.IFNA(","&amp;VLOOKUP($A94*1000+AI$3,奖励辅助!$B:$L,11,FALSE),"")</f>
        <v/>
      </c>
      <c r="AJ94" t="str">
        <f>_xlfn.IFNA(","&amp;VLOOKUP($A94*1000+AJ$3,奖励辅助!$B:$L,11,FALSE),"")</f>
        <v/>
      </c>
    </row>
    <row r="95" spans="1:36" x14ac:dyDescent="0.15">
      <c r="A95">
        <v>700092</v>
      </c>
      <c r="B95" s="3" t="s">
        <v>321</v>
      </c>
      <c r="C95" s="3" t="s">
        <v>321</v>
      </c>
      <c r="D95" s="3" t="str">
        <f t="shared" si="3"/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5" s="2">
        <v>2</v>
      </c>
      <c r="F95" s="2">
        <v>2</v>
      </c>
      <c r="G95" t="str">
        <f>_xlfn.IFNA(VLOOKUP($A95*1000+G$3,奖励辅助!$B:$L,11,FALSE),"")</f>
        <v>{"g":20,"i":[{"t":"i","i":25082,"c":1,"tr":0}]}</v>
      </c>
      <c r="H95" t="str">
        <f>_xlfn.IFNA(","&amp;VLOOKUP($A95*1000+H$3,奖励辅助!$B:$L,11,FALSE),"")</f>
        <v>,{"g":20,"i":[{"t":"i","i":25081,"c":1,"tr":0}]}</v>
      </c>
      <c r="I95" t="str">
        <f>_xlfn.IFNA(","&amp;VLOOKUP($A95*1000+I$3,奖励辅助!$B:$L,11,FALSE),"")</f>
        <v>,{"g":20,"i":[{"t":"i","i":25082,"c":1,"tr":0}]}</v>
      </c>
      <c r="J95" t="str">
        <f>_xlfn.IFNA(","&amp;VLOOKUP($A95*1000+J$3,奖励辅助!$B:$L,11,FALSE),"")</f>
        <v>,{"g":20,"i":[{"t":"i","i":1,"c":50,"tr":0}]}</v>
      </c>
      <c r="K95" t="str">
        <f>_xlfn.IFNA(","&amp;VLOOKUP($A95*1000+K$3,奖励辅助!$B:$L,11,FALSE),"")</f>
        <v>,{"g":20,"i":[{"t":"i","i":29001,"c":1,"tr":0}]}</v>
      </c>
      <c r="L95" t="str">
        <f>_xlfn.IFNA(","&amp;VLOOKUP($A95*1000+L$3,奖励辅助!$B:$L,11,FALSE),"")</f>
        <v/>
      </c>
      <c r="M95" t="str">
        <f>_xlfn.IFNA(","&amp;VLOOKUP($A95*1000+M$3,奖励辅助!$B:$L,11,FALSE),"")</f>
        <v/>
      </c>
      <c r="N95" t="str">
        <f>_xlfn.IFNA(","&amp;VLOOKUP($A95*1000+N$3,奖励辅助!$B:$L,11,FALSE),"")</f>
        <v/>
      </c>
      <c r="O95" t="str">
        <f>_xlfn.IFNA(","&amp;VLOOKUP($A95*1000+O$3,奖励辅助!$B:$L,11,FALSE),"")</f>
        <v/>
      </c>
      <c r="P95" t="str">
        <f>_xlfn.IFNA(","&amp;VLOOKUP($A95*1000+P$3,奖励辅助!$B:$L,11,FALSE),"")</f>
        <v/>
      </c>
      <c r="Q95" t="str">
        <f>_xlfn.IFNA(","&amp;VLOOKUP($A95*1000+Q$3,奖励辅助!$B:$L,11,FALSE),"")</f>
        <v/>
      </c>
      <c r="R95" t="str">
        <f>_xlfn.IFNA(","&amp;VLOOKUP($A95*1000+R$3,奖励辅助!$B:$L,11,FALSE),"")</f>
        <v/>
      </c>
      <c r="S95" t="str">
        <f>_xlfn.IFNA(","&amp;VLOOKUP($A95*1000+S$3,奖励辅助!$B:$L,11,FALSE),"")</f>
        <v/>
      </c>
      <c r="T95" t="str">
        <f>_xlfn.IFNA(","&amp;VLOOKUP($A95*1000+T$3,奖励辅助!$B:$L,11,FALSE),"")</f>
        <v/>
      </c>
      <c r="U95" t="str">
        <f>_xlfn.IFNA(","&amp;VLOOKUP($A95*1000+U$3,奖励辅助!$B:$L,11,FALSE),"")</f>
        <v/>
      </c>
      <c r="V95" t="str">
        <f>_xlfn.IFNA(","&amp;VLOOKUP($A95*1000+V$3,奖励辅助!$B:$L,11,FALSE),"")</f>
        <v/>
      </c>
      <c r="W95" t="str">
        <f>_xlfn.IFNA(","&amp;VLOOKUP($A95*1000+W$3,奖励辅助!$B:$L,11,FALSE),"")</f>
        <v/>
      </c>
      <c r="X95" t="str">
        <f>_xlfn.IFNA(","&amp;VLOOKUP($A95*1000+X$3,奖励辅助!$B:$L,11,FALSE),"")</f>
        <v/>
      </c>
      <c r="Y95" t="str">
        <f>_xlfn.IFNA(","&amp;VLOOKUP($A95*1000+Y$3,奖励辅助!$B:$L,11,FALSE),"")</f>
        <v/>
      </c>
      <c r="Z95" t="str">
        <f>_xlfn.IFNA(","&amp;VLOOKUP($A95*1000+Z$3,奖励辅助!$B:$L,11,FALSE),"")</f>
        <v/>
      </c>
      <c r="AA95" t="str">
        <f>_xlfn.IFNA(","&amp;VLOOKUP($A95*1000+AA$3,奖励辅助!$B:$L,11,FALSE),"")</f>
        <v/>
      </c>
      <c r="AB95" t="str">
        <f>_xlfn.IFNA(","&amp;VLOOKUP($A95*1000+AB$3,奖励辅助!$B:$L,11,FALSE),"")</f>
        <v/>
      </c>
      <c r="AC95" t="str">
        <f>_xlfn.IFNA(","&amp;VLOOKUP($A95*1000+AC$3,奖励辅助!$B:$L,11,FALSE),"")</f>
        <v/>
      </c>
      <c r="AD95" t="str">
        <f>_xlfn.IFNA(","&amp;VLOOKUP($A95*1000+AD$3,奖励辅助!$B:$L,11,FALSE),"")</f>
        <v/>
      </c>
      <c r="AE95" t="str">
        <f>_xlfn.IFNA(","&amp;VLOOKUP($A95*1000+AE$3,奖励辅助!$B:$L,11,FALSE),"")</f>
        <v/>
      </c>
      <c r="AF95" t="str">
        <f>_xlfn.IFNA(","&amp;VLOOKUP($A95*1000+AF$3,奖励辅助!$B:$L,11,FALSE),"")</f>
        <v/>
      </c>
      <c r="AG95" t="str">
        <f>_xlfn.IFNA(","&amp;VLOOKUP($A95*1000+AG$3,奖励辅助!$B:$L,11,FALSE),"")</f>
        <v/>
      </c>
      <c r="AH95" t="str">
        <f>_xlfn.IFNA(","&amp;VLOOKUP($A95*1000+AH$3,奖励辅助!$B:$L,11,FALSE),"")</f>
        <v/>
      </c>
      <c r="AI95" t="str">
        <f>_xlfn.IFNA(","&amp;VLOOKUP($A95*1000+AI$3,奖励辅助!$B:$L,11,FALSE),"")</f>
        <v/>
      </c>
      <c r="AJ95" t="str">
        <f>_xlfn.IFNA(","&amp;VLOOKUP($A95*1000+AJ$3,奖励辅助!$B:$L,11,FALSE),"")</f>
        <v/>
      </c>
    </row>
    <row r="96" spans="1:36" x14ac:dyDescent="0.15">
      <c r="A96">
        <v>700093</v>
      </c>
      <c r="B96" s="3" t="s">
        <v>322</v>
      </c>
      <c r="C96" s="3" t="s">
        <v>322</v>
      </c>
      <c r="D96" s="3" t="str">
        <f t="shared" si="3"/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6" s="2">
        <v>2</v>
      </c>
      <c r="F96" s="2">
        <v>2</v>
      </c>
      <c r="G96" t="str">
        <f>_xlfn.IFNA(VLOOKUP($A96*1000+G$3,奖励辅助!$B:$L,11,FALSE),"")</f>
        <v>{"g":20,"i":[{"t":"i","i":25082,"c":1,"tr":0}]}</v>
      </c>
      <c r="H96" t="str">
        <f>_xlfn.IFNA(","&amp;VLOOKUP($A96*1000+H$3,奖励辅助!$B:$L,11,FALSE),"")</f>
        <v>,{"g":20,"i":[{"t":"i","i":25081,"c":1,"tr":0}]}</v>
      </c>
      <c r="I96" t="str">
        <f>_xlfn.IFNA(","&amp;VLOOKUP($A96*1000+I$3,奖励辅助!$B:$L,11,FALSE),"")</f>
        <v>,{"g":20,"i":[{"t":"i","i":25082,"c":1,"tr":0}]}</v>
      </c>
      <c r="J96" t="str">
        <f>_xlfn.IFNA(","&amp;VLOOKUP($A96*1000+J$3,奖励辅助!$B:$L,11,FALSE),"")</f>
        <v>,{"g":20,"i":[{"t":"i","i":1,"c":50,"tr":0}]}</v>
      </c>
      <c r="K96" t="str">
        <f>_xlfn.IFNA(","&amp;VLOOKUP($A96*1000+K$3,奖励辅助!$B:$L,11,FALSE),"")</f>
        <v>,{"g":20,"i":[{"t":"i","i":29001,"c":1,"tr":0}]}</v>
      </c>
      <c r="L96" t="str">
        <f>_xlfn.IFNA(","&amp;VLOOKUP($A96*1000+L$3,奖励辅助!$B:$L,11,FALSE),"")</f>
        <v/>
      </c>
      <c r="M96" t="str">
        <f>_xlfn.IFNA(","&amp;VLOOKUP($A96*1000+M$3,奖励辅助!$B:$L,11,FALSE),"")</f>
        <v/>
      </c>
      <c r="N96" t="str">
        <f>_xlfn.IFNA(","&amp;VLOOKUP($A96*1000+N$3,奖励辅助!$B:$L,11,FALSE),"")</f>
        <v/>
      </c>
      <c r="O96" t="str">
        <f>_xlfn.IFNA(","&amp;VLOOKUP($A96*1000+O$3,奖励辅助!$B:$L,11,FALSE),"")</f>
        <v/>
      </c>
      <c r="P96" t="str">
        <f>_xlfn.IFNA(","&amp;VLOOKUP($A96*1000+P$3,奖励辅助!$B:$L,11,FALSE),"")</f>
        <v/>
      </c>
      <c r="Q96" t="str">
        <f>_xlfn.IFNA(","&amp;VLOOKUP($A96*1000+Q$3,奖励辅助!$B:$L,11,FALSE),"")</f>
        <v/>
      </c>
      <c r="R96" t="str">
        <f>_xlfn.IFNA(","&amp;VLOOKUP($A96*1000+R$3,奖励辅助!$B:$L,11,FALSE),"")</f>
        <v/>
      </c>
      <c r="S96" t="str">
        <f>_xlfn.IFNA(","&amp;VLOOKUP($A96*1000+S$3,奖励辅助!$B:$L,11,FALSE),"")</f>
        <v/>
      </c>
      <c r="T96" t="str">
        <f>_xlfn.IFNA(","&amp;VLOOKUP($A96*1000+T$3,奖励辅助!$B:$L,11,FALSE),"")</f>
        <v/>
      </c>
      <c r="U96" t="str">
        <f>_xlfn.IFNA(","&amp;VLOOKUP($A96*1000+U$3,奖励辅助!$B:$L,11,FALSE),"")</f>
        <v/>
      </c>
      <c r="V96" t="str">
        <f>_xlfn.IFNA(","&amp;VLOOKUP($A96*1000+V$3,奖励辅助!$B:$L,11,FALSE),"")</f>
        <v/>
      </c>
      <c r="W96" t="str">
        <f>_xlfn.IFNA(","&amp;VLOOKUP($A96*1000+W$3,奖励辅助!$B:$L,11,FALSE),"")</f>
        <v/>
      </c>
      <c r="X96" t="str">
        <f>_xlfn.IFNA(","&amp;VLOOKUP($A96*1000+X$3,奖励辅助!$B:$L,11,FALSE),"")</f>
        <v/>
      </c>
      <c r="Y96" t="str">
        <f>_xlfn.IFNA(","&amp;VLOOKUP($A96*1000+Y$3,奖励辅助!$B:$L,11,FALSE),"")</f>
        <v/>
      </c>
      <c r="Z96" t="str">
        <f>_xlfn.IFNA(","&amp;VLOOKUP($A96*1000+Z$3,奖励辅助!$B:$L,11,FALSE),"")</f>
        <v/>
      </c>
      <c r="AA96" t="str">
        <f>_xlfn.IFNA(","&amp;VLOOKUP($A96*1000+AA$3,奖励辅助!$B:$L,11,FALSE),"")</f>
        <v/>
      </c>
      <c r="AB96" t="str">
        <f>_xlfn.IFNA(","&amp;VLOOKUP($A96*1000+AB$3,奖励辅助!$B:$L,11,FALSE),"")</f>
        <v/>
      </c>
      <c r="AC96" t="str">
        <f>_xlfn.IFNA(","&amp;VLOOKUP($A96*1000+AC$3,奖励辅助!$B:$L,11,FALSE),"")</f>
        <v/>
      </c>
      <c r="AD96" t="str">
        <f>_xlfn.IFNA(","&amp;VLOOKUP($A96*1000+AD$3,奖励辅助!$B:$L,11,FALSE),"")</f>
        <v/>
      </c>
      <c r="AE96" t="str">
        <f>_xlfn.IFNA(","&amp;VLOOKUP($A96*1000+AE$3,奖励辅助!$B:$L,11,FALSE),"")</f>
        <v/>
      </c>
      <c r="AF96" t="str">
        <f>_xlfn.IFNA(","&amp;VLOOKUP($A96*1000+AF$3,奖励辅助!$B:$L,11,FALSE),"")</f>
        <v/>
      </c>
      <c r="AG96" t="str">
        <f>_xlfn.IFNA(","&amp;VLOOKUP($A96*1000+AG$3,奖励辅助!$B:$L,11,FALSE),"")</f>
        <v/>
      </c>
      <c r="AH96" t="str">
        <f>_xlfn.IFNA(","&amp;VLOOKUP($A96*1000+AH$3,奖励辅助!$B:$L,11,FALSE),"")</f>
        <v/>
      </c>
      <c r="AI96" t="str">
        <f>_xlfn.IFNA(","&amp;VLOOKUP($A96*1000+AI$3,奖励辅助!$B:$L,11,FALSE),"")</f>
        <v/>
      </c>
      <c r="AJ96" t="str">
        <f>_xlfn.IFNA(","&amp;VLOOKUP($A96*1000+AJ$3,奖励辅助!$B:$L,11,FALSE),"")</f>
        <v/>
      </c>
    </row>
    <row r="97" spans="1:36" x14ac:dyDescent="0.15">
      <c r="A97">
        <v>700094</v>
      </c>
      <c r="B97" s="3" t="s">
        <v>323</v>
      </c>
      <c r="C97" s="3" t="s">
        <v>323</v>
      </c>
      <c r="D97" s="3" t="str">
        <f t="shared" si="3"/>
        <v>[{"g":20,"i":[{"t":"i","i":25082,"c":1,"tr":0}]},{"g":20,"i":[{"t":"i","i":25081,"c":1,"tr":0}]},{"g":20,"i":[{"t":"i","i":25082,"c":1,"tr":0}]},{"g":20,"i":[{"t":"i","i":1,"c":50,"tr":0}]},{"g":20,"i":[{"t":"i","i":29001,"c":1,"tr":0}]}]</v>
      </c>
      <c r="E97" s="2">
        <v>2</v>
      </c>
      <c r="F97" s="2">
        <v>2</v>
      </c>
      <c r="G97" t="str">
        <f>_xlfn.IFNA(VLOOKUP($A97*1000+G$3,奖励辅助!$B:$L,11,FALSE),"")</f>
        <v>{"g":20,"i":[{"t":"i","i":25082,"c":1,"tr":0}]}</v>
      </c>
      <c r="H97" t="str">
        <f>_xlfn.IFNA(","&amp;VLOOKUP($A97*1000+H$3,奖励辅助!$B:$L,11,FALSE),"")</f>
        <v>,{"g":20,"i":[{"t":"i","i":25081,"c":1,"tr":0}]}</v>
      </c>
      <c r="I97" t="str">
        <f>_xlfn.IFNA(","&amp;VLOOKUP($A97*1000+I$3,奖励辅助!$B:$L,11,FALSE),"")</f>
        <v>,{"g":20,"i":[{"t":"i","i":25082,"c":1,"tr":0}]}</v>
      </c>
      <c r="J97" t="str">
        <f>_xlfn.IFNA(","&amp;VLOOKUP($A97*1000+J$3,奖励辅助!$B:$L,11,FALSE),"")</f>
        <v>,{"g":20,"i":[{"t":"i","i":1,"c":50,"tr":0}]}</v>
      </c>
      <c r="K97" t="str">
        <f>_xlfn.IFNA(","&amp;VLOOKUP($A97*1000+K$3,奖励辅助!$B:$L,11,FALSE),"")</f>
        <v>,{"g":20,"i":[{"t":"i","i":29001,"c":1,"tr":0}]}</v>
      </c>
      <c r="L97" t="str">
        <f>_xlfn.IFNA(","&amp;VLOOKUP($A97*1000+L$3,奖励辅助!$B:$L,11,FALSE),"")</f>
        <v/>
      </c>
      <c r="M97" t="str">
        <f>_xlfn.IFNA(","&amp;VLOOKUP($A97*1000+M$3,奖励辅助!$B:$L,11,FALSE),"")</f>
        <v/>
      </c>
      <c r="N97" t="str">
        <f>_xlfn.IFNA(","&amp;VLOOKUP($A97*1000+N$3,奖励辅助!$B:$L,11,FALSE),"")</f>
        <v/>
      </c>
      <c r="O97" t="str">
        <f>_xlfn.IFNA(","&amp;VLOOKUP($A97*1000+O$3,奖励辅助!$B:$L,11,FALSE),"")</f>
        <v/>
      </c>
      <c r="P97" t="str">
        <f>_xlfn.IFNA(","&amp;VLOOKUP($A97*1000+P$3,奖励辅助!$B:$L,11,FALSE),"")</f>
        <v/>
      </c>
      <c r="Q97" t="str">
        <f>_xlfn.IFNA(","&amp;VLOOKUP($A97*1000+Q$3,奖励辅助!$B:$L,11,FALSE),"")</f>
        <v/>
      </c>
      <c r="R97" t="str">
        <f>_xlfn.IFNA(","&amp;VLOOKUP($A97*1000+R$3,奖励辅助!$B:$L,11,FALSE),"")</f>
        <v/>
      </c>
      <c r="S97" t="str">
        <f>_xlfn.IFNA(","&amp;VLOOKUP($A97*1000+S$3,奖励辅助!$B:$L,11,FALSE),"")</f>
        <v/>
      </c>
      <c r="T97" t="str">
        <f>_xlfn.IFNA(","&amp;VLOOKUP($A97*1000+T$3,奖励辅助!$B:$L,11,FALSE),"")</f>
        <v/>
      </c>
      <c r="U97" t="str">
        <f>_xlfn.IFNA(","&amp;VLOOKUP($A97*1000+U$3,奖励辅助!$B:$L,11,FALSE),"")</f>
        <v/>
      </c>
      <c r="V97" t="str">
        <f>_xlfn.IFNA(","&amp;VLOOKUP($A97*1000+V$3,奖励辅助!$B:$L,11,FALSE),"")</f>
        <v/>
      </c>
      <c r="W97" t="str">
        <f>_xlfn.IFNA(","&amp;VLOOKUP($A97*1000+W$3,奖励辅助!$B:$L,11,FALSE),"")</f>
        <v/>
      </c>
      <c r="X97" t="str">
        <f>_xlfn.IFNA(","&amp;VLOOKUP($A97*1000+X$3,奖励辅助!$B:$L,11,FALSE),"")</f>
        <v/>
      </c>
      <c r="Y97" t="str">
        <f>_xlfn.IFNA(","&amp;VLOOKUP($A97*1000+Y$3,奖励辅助!$B:$L,11,FALSE),"")</f>
        <v/>
      </c>
      <c r="Z97" t="str">
        <f>_xlfn.IFNA(","&amp;VLOOKUP($A97*1000+Z$3,奖励辅助!$B:$L,11,FALSE),"")</f>
        <v/>
      </c>
      <c r="AA97" t="str">
        <f>_xlfn.IFNA(","&amp;VLOOKUP($A97*1000+AA$3,奖励辅助!$B:$L,11,FALSE),"")</f>
        <v/>
      </c>
      <c r="AB97" t="str">
        <f>_xlfn.IFNA(","&amp;VLOOKUP($A97*1000+AB$3,奖励辅助!$B:$L,11,FALSE),"")</f>
        <v/>
      </c>
      <c r="AC97" t="str">
        <f>_xlfn.IFNA(","&amp;VLOOKUP($A97*1000+AC$3,奖励辅助!$B:$L,11,FALSE),"")</f>
        <v/>
      </c>
      <c r="AD97" t="str">
        <f>_xlfn.IFNA(","&amp;VLOOKUP($A97*1000+AD$3,奖励辅助!$B:$L,11,FALSE),"")</f>
        <v/>
      </c>
      <c r="AE97" t="str">
        <f>_xlfn.IFNA(","&amp;VLOOKUP($A97*1000+AE$3,奖励辅助!$B:$L,11,FALSE),"")</f>
        <v/>
      </c>
      <c r="AF97" t="str">
        <f>_xlfn.IFNA(","&amp;VLOOKUP($A97*1000+AF$3,奖励辅助!$B:$L,11,FALSE),"")</f>
        <v/>
      </c>
      <c r="AG97" t="str">
        <f>_xlfn.IFNA(","&amp;VLOOKUP($A97*1000+AG$3,奖励辅助!$B:$L,11,FALSE),"")</f>
        <v/>
      </c>
      <c r="AH97" t="str">
        <f>_xlfn.IFNA(","&amp;VLOOKUP($A97*1000+AH$3,奖励辅助!$B:$L,11,FALSE),"")</f>
        <v/>
      </c>
      <c r="AI97" t="str">
        <f>_xlfn.IFNA(","&amp;VLOOKUP($A97*1000+AI$3,奖励辅助!$B:$L,11,FALSE),"")</f>
        <v/>
      </c>
      <c r="AJ97" t="str">
        <f>_xlfn.IFNA(","&amp;VLOOKUP($A97*1000+AJ$3,奖励辅助!$B:$L,11,FALSE),"")</f>
        <v/>
      </c>
    </row>
    <row r="98" spans="1:36" x14ac:dyDescent="0.15">
      <c r="A98">
        <v>700095</v>
      </c>
      <c r="B98" s="3" t="s">
        <v>324</v>
      </c>
      <c r="C98" s="3" t="s">
        <v>324</v>
      </c>
      <c r="D98" s="3" t="str">
        <f t="shared" si="3"/>
        <v>[{"g":20,"i":[{"t":"i","i":25081,"c":1,"tr":0}]},{"g":20,"i":[{"t":"i","i":25081,"c":1,"tr":0}]},{"g":20,"i":[{"t":"i","i":25081,"c":1,"tr":0}]},{"g":20,"i":[{"t":"i","i":25081,"c":1,"tr":0}]},{"g":20,"i":[{"t":"i","i":25081,"c":1,"tr":0}]}]</v>
      </c>
      <c r="E98" s="2">
        <v>2</v>
      </c>
      <c r="F98" s="2">
        <v>2</v>
      </c>
      <c r="G98" t="str">
        <f>_xlfn.IFNA(VLOOKUP($A98*1000+G$3,奖励辅助!$B:$L,11,FALSE),"")</f>
        <v>{"g":20,"i":[{"t":"i","i":25081,"c":1,"tr":0}]}</v>
      </c>
      <c r="H98" t="str">
        <f>_xlfn.IFNA(","&amp;VLOOKUP($A98*1000+H$3,奖励辅助!$B:$L,11,FALSE),"")</f>
        <v>,{"g":20,"i":[{"t":"i","i":25081,"c":1,"tr":0}]}</v>
      </c>
      <c r="I98" t="str">
        <f>_xlfn.IFNA(","&amp;VLOOKUP($A98*1000+I$3,奖励辅助!$B:$L,11,FALSE),"")</f>
        <v>,{"g":20,"i":[{"t":"i","i":25081,"c":1,"tr":0}]}</v>
      </c>
      <c r="J98" t="str">
        <f>_xlfn.IFNA(","&amp;VLOOKUP($A98*1000+J$3,奖励辅助!$B:$L,11,FALSE),"")</f>
        <v>,{"g":20,"i":[{"t":"i","i":25081,"c":1,"tr":0}]}</v>
      </c>
      <c r="K98" t="str">
        <f>_xlfn.IFNA(","&amp;VLOOKUP($A98*1000+K$3,奖励辅助!$B:$L,11,FALSE),"")</f>
        <v>,{"g":20,"i":[{"t":"i","i":25081,"c":1,"tr":0}]}</v>
      </c>
      <c r="L98" t="str">
        <f>_xlfn.IFNA(","&amp;VLOOKUP($A98*1000+L$3,奖励辅助!$B:$L,11,FALSE),"")</f>
        <v/>
      </c>
      <c r="M98" t="str">
        <f>_xlfn.IFNA(","&amp;VLOOKUP($A98*1000+M$3,奖励辅助!$B:$L,11,FALSE),"")</f>
        <v/>
      </c>
      <c r="N98" t="str">
        <f>_xlfn.IFNA(","&amp;VLOOKUP($A98*1000+N$3,奖励辅助!$B:$L,11,FALSE),"")</f>
        <v/>
      </c>
      <c r="O98" t="str">
        <f>_xlfn.IFNA(","&amp;VLOOKUP($A98*1000+O$3,奖励辅助!$B:$L,11,FALSE),"")</f>
        <v/>
      </c>
      <c r="P98" t="str">
        <f>_xlfn.IFNA(","&amp;VLOOKUP($A98*1000+P$3,奖励辅助!$B:$L,11,FALSE),"")</f>
        <v/>
      </c>
      <c r="Q98" t="str">
        <f>_xlfn.IFNA(","&amp;VLOOKUP($A98*1000+Q$3,奖励辅助!$B:$L,11,FALSE),"")</f>
        <v/>
      </c>
      <c r="R98" t="str">
        <f>_xlfn.IFNA(","&amp;VLOOKUP($A98*1000+R$3,奖励辅助!$B:$L,11,FALSE),"")</f>
        <v/>
      </c>
      <c r="S98" t="str">
        <f>_xlfn.IFNA(","&amp;VLOOKUP($A98*1000+S$3,奖励辅助!$B:$L,11,FALSE),"")</f>
        <v/>
      </c>
      <c r="T98" t="str">
        <f>_xlfn.IFNA(","&amp;VLOOKUP($A98*1000+T$3,奖励辅助!$B:$L,11,FALSE),"")</f>
        <v/>
      </c>
      <c r="U98" t="str">
        <f>_xlfn.IFNA(","&amp;VLOOKUP($A98*1000+U$3,奖励辅助!$B:$L,11,FALSE),"")</f>
        <v/>
      </c>
      <c r="V98" t="str">
        <f>_xlfn.IFNA(","&amp;VLOOKUP($A98*1000+V$3,奖励辅助!$B:$L,11,FALSE),"")</f>
        <v/>
      </c>
      <c r="W98" t="str">
        <f>_xlfn.IFNA(","&amp;VLOOKUP($A98*1000+W$3,奖励辅助!$B:$L,11,FALSE),"")</f>
        <v/>
      </c>
      <c r="X98" t="str">
        <f>_xlfn.IFNA(","&amp;VLOOKUP($A98*1000+X$3,奖励辅助!$B:$L,11,FALSE),"")</f>
        <v/>
      </c>
      <c r="Y98" t="str">
        <f>_xlfn.IFNA(","&amp;VLOOKUP($A98*1000+Y$3,奖励辅助!$B:$L,11,FALSE),"")</f>
        <v/>
      </c>
      <c r="Z98" t="str">
        <f>_xlfn.IFNA(","&amp;VLOOKUP($A98*1000+Z$3,奖励辅助!$B:$L,11,FALSE),"")</f>
        <v/>
      </c>
      <c r="AA98" t="str">
        <f>_xlfn.IFNA(","&amp;VLOOKUP($A98*1000+AA$3,奖励辅助!$B:$L,11,FALSE),"")</f>
        <v/>
      </c>
      <c r="AB98" t="str">
        <f>_xlfn.IFNA(","&amp;VLOOKUP($A98*1000+AB$3,奖励辅助!$B:$L,11,FALSE),"")</f>
        <v/>
      </c>
      <c r="AC98" t="str">
        <f>_xlfn.IFNA(","&amp;VLOOKUP($A98*1000+AC$3,奖励辅助!$B:$L,11,FALSE),"")</f>
        <v/>
      </c>
      <c r="AD98" t="str">
        <f>_xlfn.IFNA(","&amp;VLOOKUP($A98*1000+AD$3,奖励辅助!$B:$L,11,FALSE),"")</f>
        <v/>
      </c>
      <c r="AE98" t="str">
        <f>_xlfn.IFNA(","&amp;VLOOKUP($A98*1000+AE$3,奖励辅助!$B:$L,11,FALSE),"")</f>
        <v/>
      </c>
      <c r="AF98" t="str">
        <f>_xlfn.IFNA(","&amp;VLOOKUP($A98*1000+AF$3,奖励辅助!$B:$L,11,FALSE),"")</f>
        <v/>
      </c>
      <c r="AG98" t="str">
        <f>_xlfn.IFNA(","&amp;VLOOKUP($A98*1000+AG$3,奖励辅助!$B:$L,11,FALSE),"")</f>
        <v/>
      </c>
      <c r="AH98" t="str">
        <f>_xlfn.IFNA(","&amp;VLOOKUP($A98*1000+AH$3,奖励辅助!$B:$L,11,FALSE),"")</f>
        <v/>
      </c>
      <c r="AI98" t="str">
        <f>_xlfn.IFNA(","&amp;VLOOKUP($A98*1000+AI$3,奖励辅助!$B:$L,11,FALSE),"")</f>
        <v/>
      </c>
      <c r="AJ98" t="str">
        <f>_xlfn.IFNA(","&amp;VLOOKUP($A98*1000+AJ$3,奖励辅助!$B:$L,11,FALSE),"")</f>
        <v/>
      </c>
    </row>
    <row r="99" spans="1:36" x14ac:dyDescent="0.15">
      <c r="A99">
        <v>700096</v>
      </c>
      <c r="B99" s="3" t="s">
        <v>325</v>
      </c>
      <c r="C99" s="3" t="s">
        <v>325</v>
      </c>
      <c r="D99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99" s="2">
        <v>2</v>
      </c>
      <c r="F99" s="2">
        <v>2</v>
      </c>
      <c r="G99" t="str">
        <f>_xlfn.IFNA(VLOOKUP($A99*1000+G$3,奖励辅助!$B:$L,11,FALSE),"")</f>
        <v>{"g":20,"i":[{"t":"i","i":25082,"c":1,"tr":0}]}</v>
      </c>
      <c r="H99" t="str">
        <f>_xlfn.IFNA(","&amp;VLOOKUP($A99*1000+H$3,奖励辅助!$B:$L,11,FALSE),"")</f>
        <v>,{"g":20,"i":[{"t":"i","i":25081,"c":1,"tr":0}]}</v>
      </c>
      <c r="I99" t="str">
        <f>_xlfn.IFNA(","&amp;VLOOKUP($A99*1000+I$3,奖励辅助!$B:$L,11,FALSE),"")</f>
        <v>,{"g":20,"i":[{"t":"i","i":25081,"c":1,"tr":0}]}</v>
      </c>
      <c r="J99" t="str">
        <f>_xlfn.IFNA(","&amp;VLOOKUP($A99*1000+J$3,奖励辅助!$B:$L,11,FALSE),"")</f>
        <v>,{"g":20,"i":[{"t":"i","i":1,"c":50,"tr":0}]}</v>
      </c>
      <c r="K99" t="str">
        <f>_xlfn.IFNA(","&amp;VLOOKUP($A99*1000+K$3,奖励辅助!$B:$L,11,FALSE),"")</f>
        <v>,{"g":20,"i":[{"t":"i","i":29001,"c":1,"tr":0}]}</v>
      </c>
      <c r="L99" t="str">
        <f>_xlfn.IFNA(","&amp;VLOOKUP($A99*1000+L$3,奖励辅助!$B:$L,11,FALSE),"")</f>
        <v/>
      </c>
      <c r="M99" t="str">
        <f>_xlfn.IFNA(","&amp;VLOOKUP($A99*1000+M$3,奖励辅助!$B:$L,11,FALSE),"")</f>
        <v/>
      </c>
      <c r="N99" t="str">
        <f>_xlfn.IFNA(","&amp;VLOOKUP($A99*1000+N$3,奖励辅助!$B:$L,11,FALSE),"")</f>
        <v/>
      </c>
      <c r="O99" t="str">
        <f>_xlfn.IFNA(","&amp;VLOOKUP($A99*1000+O$3,奖励辅助!$B:$L,11,FALSE),"")</f>
        <v/>
      </c>
      <c r="P99" t="str">
        <f>_xlfn.IFNA(","&amp;VLOOKUP($A99*1000+P$3,奖励辅助!$B:$L,11,FALSE),"")</f>
        <v/>
      </c>
      <c r="Q99" t="str">
        <f>_xlfn.IFNA(","&amp;VLOOKUP($A99*1000+Q$3,奖励辅助!$B:$L,11,FALSE),"")</f>
        <v/>
      </c>
      <c r="R99" t="str">
        <f>_xlfn.IFNA(","&amp;VLOOKUP($A99*1000+R$3,奖励辅助!$B:$L,11,FALSE),"")</f>
        <v/>
      </c>
      <c r="S99" t="str">
        <f>_xlfn.IFNA(","&amp;VLOOKUP($A99*1000+S$3,奖励辅助!$B:$L,11,FALSE),"")</f>
        <v/>
      </c>
      <c r="T99" t="str">
        <f>_xlfn.IFNA(","&amp;VLOOKUP($A99*1000+T$3,奖励辅助!$B:$L,11,FALSE),"")</f>
        <v/>
      </c>
      <c r="U99" t="str">
        <f>_xlfn.IFNA(","&amp;VLOOKUP($A99*1000+U$3,奖励辅助!$B:$L,11,FALSE),"")</f>
        <v/>
      </c>
      <c r="V99" t="str">
        <f>_xlfn.IFNA(","&amp;VLOOKUP($A99*1000+V$3,奖励辅助!$B:$L,11,FALSE),"")</f>
        <v/>
      </c>
      <c r="W99" t="str">
        <f>_xlfn.IFNA(","&amp;VLOOKUP($A99*1000+W$3,奖励辅助!$B:$L,11,FALSE),"")</f>
        <v/>
      </c>
      <c r="X99" t="str">
        <f>_xlfn.IFNA(","&amp;VLOOKUP($A99*1000+X$3,奖励辅助!$B:$L,11,FALSE),"")</f>
        <v/>
      </c>
      <c r="Y99" t="str">
        <f>_xlfn.IFNA(","&amp;VLOOKUP($A99*1000+Y$3,奖励辅助!$B:$L,11,FALSE),"")</f>
        <v/>
      </c>
      <c r="Z99" t="str">
        <f>_xlfn.IFNA(","&amp;VLOOKUP($A99*1000+Z$3,奖励辅助!$B:$L,11,FALSE),"")</f>
        <v/>
      </c>
      <c r="AA99" t="str">
        <f>_xlfn.IFNA(","&amp;VLOOKUP($A99*1000+AA$3,奖励辅助!$B:$L,11,FALSE),"")</f>
        <v/>
      </c>
      <c r="AB99" t="str">
        <f>_xlfn.IFNA(","&amp;VLOOKUP($A99*1000+AB$3,奖励辅助!$B:$L,11,FALSE),"")</f>
        <v/>
      </c>
      <c r="AC99" t="str">
        <f>_xlfn.IFNA(","&amp;VLOOKUP($A99*1000+AC$3,奖励辅助!$B:$L,11,FALSE),"")</f>
        <v/>
      </c>
      <c r="AD99" t="str">
        <f>_xlfn.IFNA(","&amp;VLOOKUP($A99*1000+AD$3,奖励辅助!$B:$L,11,FALSE),"")</f>
        <v/>
      </c>
      <c r="AE99" t="str">
        <f>_xlfn.IFNA(","&amp;VLOOKUP($A99*1000+AE$3,奖励辅助!$B:$L,11,FALSE),"")</f>
        <v/>
      </c>
      <c r="AF99" t="str">
        <f>_xlfn.IFNA(","&amp;VLOOKUP($A99*1000+AF$3,奖励辅助!$B:$L,11,FALSE),"")</f>
        <v/>
      </c>
      <c r="AG99" t="str">
        <f>_xlfn.IFNA(","&amp;VLOOKUP($A99*1000+AG$3,奖励辅助!$B:$L,11,FALSE),"")</f>
        <v/>
      </c>
      <c r="AH99" t="str">
        <f>_xlfn.IFNA(","&amp;VLOOKUP($A99*1000+AH$3,奖励辅助!$B:$L,11,FALSE),"")</f>
        <v/>
      </c>
      <c r="AI99" t="str">
        <f>_xlfn.IFNA(","&amp;VLOOKUP($A99*1000+AI$3,奖励辅助!$B:$L,11,FALSE),"")</f>
        <v/>
      </c>
      <c r="AJ99" t="str">
        <f>_xlfn.IFNA(","&amp;VLOOKUP($A99*1000+AJ$3,奖励辅助!$B:$L,11,FALSE),"")</f>
        <v/>
      </c>
    </row>
    <row r="100" spans="1:36" x14ac:dyDescent="0.15">
      <c r="A100">
        <v>700097</v>
      </c>
      <c r="B100" s="3" t="s">
        <v>326</v>
      </c>
      <c r="C100" s="3" t="s">
        <v>326</v>
      </c>
      <c r="D100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0" s="2">
        <v>2</v>
      </c>
      <c r="F100" s="2">
        <v>2</v>
      </c>
      <c r="G100" t="str">
        <f>_xlfn.IFNA(VLOOKUP($A100*1000+G$3,奖励辅助!$B:$L,11,FALSE),"")</f>
        <v>{"g":20,"i":[{"t":"i","i":25082,"c":1,"tr":0}]}</v>
      </c>
      <c r="H100" t="str">
        <f>_xlfn.IFNA(","&amp;VLOOKUP($A100*1000+H$3,奖励辅助!$B:$L,11,FALSE),"")</f>
        <v>,{"g":20,"i":[{"t":"i","i":25081,"c":1,"tr":0}]}</v>
      </c>
      <c r="I100" t="str">
        <f>_xlfn.IFNA(","&amp;VLOOKUP($A100*1000+I$3,奖励辅助!$B:$L,11,FALSE),"")</f>
        <v>,{"g":20,"i":[{"t":"i","i":25081,"c":1,"tr":0}]}</v>
      </c>
      <c r="J100" t="str">
        <f>_xlfn.IFNA(","&amp;VLOOKUP($A100*1000+J$3,奖励辅助!$B:$L,11,FALSE),"")</f>
        <v>,{"g":20,"i":[{"t":"i","i":1,"c":50,"tr":0}]}</v>
      </c>
      <c r="K100" t="str">
        <f>_xlfn.IFNA(","&amp;VLOOKUP($A100*1000+K$3,奖励辅助!$B:$L,11,FALSE),"")</f>
        <v>,{"g":20,"i":[{"t":"i","i":29001,"c":1,"tr":0}]}</v>
      </c>
      <c r="L100" t="str">
        <f>_xlfn.IFNA(","&amp;VLOOKUP($A100*1000+L$3,奖励辅助!$B:$L,11,FALSE),"")</f>
        <v/>
      </c>
      <c r="M100" t="str">
        <f>_xlfn.IFNA(","&amp;VLOOKUP($A100*1000+M$3,奖励辅助!$B:$L,11,FALSE),"")</f>
        <v/>
      </c>
      <c r="N100" t="str">
        <f>_xlfn.IFNA(","&amp;VLOOKUP($A100*1000+N$3,奖励辅助!$B:$L,11,FALSE),"")</f>
        <v/>
      </c>
      <c r="O100" t="str">
        <f>_xlfn.IFNA(","&amp;VLOOKUP($A100*1000+O$3,奖励辅助!$B:$L,11,FALSE),"")</f>
        <v/>
      </c>
      <c r="P100" t="str">
        <f>_xlfn.IFNA(","&amp;VLOOKUP($A100*1000+P$3,奖励辅助!$B:$L,11,FALSE),"")</f>
        <v/>
      </c>
      <c r="Q100" t="str">
        <f>_xlfn.IFNA(","&amp;VLOOKUP($A100*1000+Q$3,奖励辅助!$B:$L,11,FALSE),"")</f>
        <v/>
      </c>
      <c r="R100" t="str">
        <f>_xlfn.IFNA(","&amp;VLOOKUP($A100*1000+R$3,奖励辅助!$B:$L,11,FALSE),"")</f>
        <v/>
      </c>
      <c r="S100" t="str">
        <f>_xlfn.IFNA(","&amp;VLOOKUP($A100*1000+S$3,奖励辅助!$B:$L,11,FALSE),"")</f>
        <v/>
      </c>
      <c r="T100" t="str">
        <f>_xlfn.IFNA(","&amp;VLOOKUP($A100*1000+T$3,奖励辅助!$B:$L,11,FALSE),"")</f>
        <v/>
      </c>
      <c r="U100" t="str">
        <f>_xlfn.IFNA(","&amp;VLOOKUP($A100*1000+U$3,奖励辅助!$B:$L,11,FALSE),"")</f>
        <v/>
      </c>
      <c r="V100" t="str">
        <f>_xlfn.IFNA(","&amp;VLOOKUP($A100*1000+V$3,奖励辅助!$B:$L,11,FALSE),"")</f>
        <v/>
      </c>
      <c r="W100" t="str">
        <f>_xlfn.IFNA(","&amp;VLOOKUP($A100*1000+W$3,奖励辅助!$B:$L,11,FALSE),"")</f>
        <v/>
      </c>
      <c r="X100" t="str">
        <f>_xlfn.IFNA(","&amp;VLOOKUP($A100*1000+X$3,奖励辅助!$B:$L,11,FALSE),"")</f>
        <v/>
      </c>
      <c r="Y100" t="str">
        <f>_xlfn.IFNA(","&amp;VLOOKUP($A100*1000+Y$3,奖励辅助!$B:$L,11,FALSE),"")</f>
        <v/>
      </c>
      <c r="Z100" t="str">
        <f>_xlfn.IFNA(","&amp;VLOOKUP($A100*1000+Z$3,奖励辅助!$B:$L,11,FALSE),"")</f>
        <v/>
      </c>
      <c r="AA100" t="str">
        <f>_xlfn.IFNA(","&amp;VLOOKUP($A100*1000+AA$3,奖励辅助!$B:$L,11,FALSE),"")</f>
        <v/>
      </c>
      <c r="AB100" t="str">
        <f>_xlfn.IFNA(","&amp;VLOOKUP($A100*1000+AB$3,奖励辅助!$B:$L,11,FALSE),"")</f>
        <v/>
      </c>
      <c r="AC100" t="str">
        <f>_xlfn.IFNA(","&amp;VLOOKUP($A100*1000+AC$3,奖励辅助!$B:$L,11,FALSE),"")</f>
        <v/>
      </c>
      <c r="AD100" t="str">
        <f>_xlfn.IFNA(","&amp;VLOOKUP($A100*1000+AD$3,奖励辅助!$B:$L,11,FALSE),"")</f>
        <v/>
      </c>
      <c r="AE100" t="str">
        <f>_xlfn.IFNA(","&amp;VLOOKUP($A100*1000+AE$3,奖励辅助!$B:$L,11,FALSE),"")</f>
        <v/>
      </c>
      <c r="AF100" t="str">
        <f>_xlfn.IFNA(","&amp;VLOOKUP($A100*1000+AF$3,奖励辅助!$B:$L,11,FALSE),"")</f>
        <v/>
      </c>
      <c r="AG100" t="str">
        <f>_xlfn.IFNA(","&amp;VLOOKUP($A100*1000+AG$3,奖励辅助!$B:$L,11,FALSE),"")</f>
        <v/>
      </c>
      <c r="AH100" t="str">
        <f>_xlfn.IFNA(","&amp;VLOOKUP($A100*1000+AH$3,奖励辅助!$B:$L,11,FALSE),"")</f>
        <v/>
      </c>
      <c r="AI100" t="str">
        <f>_xlfn.IFNA(","&amp;VLOOKUP($A100*1000+AI$3,奖励辅助!$B:$L,11,FALSE),"")</f>
        <v/>
      </c>
      <c r="AJ100" t="str">
        <f>_xlfn.IFNA(","&amp;VLOOKUP($A100*1000+AJ$3,奖励辅助!$B:$L,11,FALSE),"")</f>
        <v/>
      </c>
    </row>
    <row r="101" spans="1:36" x14ac:dyDescent="0.15">
      <c r="A101">
        <v>700098</v>
      </c>
      <c r="B101" s="3" t="s">
        <v>327</v>
      </c>
      <c r="C101" s="3" t="s">
        <v>327</v>
      </c>
      <c r="D101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1" s="2">
        <v>2</v>
      </c>
      <c r="F101" s="2">
        <v>2</v>
      </c>
      <c r="G101" t="str">
        <f>_xlfn.IFNA(VLOOKUP($A101*1000+G$3,奖励辅助!$B:$L,11,FALSE),"")</f>
        <v>{"g":20,"i":[{"t":"i","i":25082,"c":1,"tr":0}]}</v>
      </c>
      <c r="H101" t="str">
        <f>_xlfn.IFNA(","&amp;VLOOKUP($A101*1000+H$3,奖励辅助!$B:$L,11,FALSE),"")</f>
        <v>,{"g":20,"i":[{"t":"i","i":25081,"c":1,"tr":0}]}</v>
      </c>
      <c r="I101" t="str">
        <f>_xlfn.IFNA(","&amp;VLOOKUP($A101*1000+I$3,奖励辅助!$B:$L,11,FALSE),"")</f>
        <v>,{"g":20,"i":[{"t":"i","i":25081,"c":1,"tr":0}]}</v>
      </c>
      <c r="J101" t="str">
        <f>_xlfn.IFNA(","&amp;VLOOKUP($A101*1000+J$3,奖励辅助!$B:$L,11,FALSE),"")</f>
        <v>,{"g":20,"i":[{"t":"i","i":1,"c":50,"tr":0}]}</v>
      </c>
      <c r="K101" t="str">
        <f>_xlfn.IFNA(","&amp;VLOOKUP($A101*1000+K$3,奖励辅助!$B:$L,11,FALSE),"")</f>
        <v>,{"g":20,"i":[{"t":"i","i":29001,"c":1,"tr":0}]}</v>
      </c>
      <c r="L101" t="str">
        <f>_xlfn.IFNA(","&amp;VLOOKUP($A101*1000+L$3,奖励辅助!$B:$L,11,FALSE),"")</f>
        <v/>
      </c>
      <c r="M101" t="str">
        <f>_xlfn.IFNA(","&amp;VLOOKUP($A101*1000+M$3,奖励辅助!$B:$L,11,FALSE),"")</f>
        <v/>
      </c>
      <c r="N101" t="str">
        <f>_xlfn.IFNA(","&amp;VLOOKUP($A101*1000+N$3,奖励辅助!$B:$L,11,FALSE),"")</f>
        <v/>
      </c>
      <c r="O101" t="str">
        <f>_xlfn.IFNA(","&amp;VLOOKUP($A101*1000+O$3,奖励辅助!$B:$L,11,FALSE),"")</f>
        <v/>
      </c>
      <c r="P101" t="str">
        <f>_xlfn.IFNA(","&amp;VLOOKUP($A101*1000+P$3,奖励辅助!$B:$L,11,FALSE),"")</f>
        <v/>
      </c>
      <c r="Q101" t="str">
        <f>_xlfn.IFNA(","&amp;VLOOKUP($A101*1000+Q$3,奖励辅助!$B:$L,11,FALSE),"")</f>
        <v/>
      </c>
      <c r="R101" t="str">
        <f>_xlfn.IFNA(","&amp;VLOOKUP($A101*1000+R$3,奖励辅助!$B:$L,11,FALSE),"")</f>
        <v/>
      </c>
      <c r="S101" t="str">
        <f>_xlfn.IFNA(","&amp;VLOOKUP($A101*1000+S$3,奖励辅助!$B:$L,11,FALSE),"")</f>
        <v/>
      </c>
      <c r="T101" t="str">
        <f>_xlfn.IFNA(","&amp;VLOOKUP($A101*1000+T$3,奖励辅助!$B:$L,11,FALSE),"")</f>
        <v/>
      </c>
      <c r="U101" t="str">
        <f>_xlfn.IFNA(","&amp;VLOOKUP($A101*1000+U$3,奖励辅助!$B:$L,11,FALSE),"")</f>
        <v/>
      </c>
      <c r="V101" t="str">
        <f>_xlfn.IFNA(","&amp;VLOOKUP($A101*1000+V$3,奖励辅助!$B:$L,11,FALSE),"")</f>
        <v/>
      </c>
      <c r="W101" t="str">
        <f>_xlfn.IFNA(","&amp;VLOOKUP($A101*1000+W$3,奖励辅助!$B:$L,11,FALSE),"")</f>
        <v/>
      </c>
      <c r="X101" t="str">
        <f>_xlfn.IFNA(","&amp;VLOOKUP($A101*1000+X$3,奖励辅助!$B:$L,11,FALSE),"")</f>
        <v/>
      </c>
      <c r="Y101" t="str">
        <f>_xlfn.IFNA(","&amp;VLOOKUP($A101*1000+Y$3,奖励辅助!$B:$L,11,FALSE),"")</f>
        <v/>
      </c>
      <c r="Z101" t="str">
        <f>_xlfn.IFNA(","&amp;VLOOKUP($A101*1000+Z$3,奖励辅助!$B:$L,11,FALSE),"")</f>
        <v/>
      </c>
      <c r="AA101" t="str">
        <f>_xlfn.IFNA(","&amp;VLOOKUP($A101*1000+AA$3,奖励辅助!$B:$L,11,FALSE),"")</f>
        <v/>
      </c>
      <c r="AB101" t="str">
        <f>_xlfn.IFNA(","&amp;VLOOKUP($A101*1000+AB$3,奖励辅助!$B:$L,11,FALSE),"")</f>
        <v/>
      </c>
      <c r="AC101" t="str">
        <f>_xlfn.IFNA(","&amp;VLOOKUP($A101*1000+AC$3,奖励辅助!$B:$L,11,FALSE),"")</f>
        <v/>
      </c>
      <c r="AD101" t="str">
        <f>_xlfn.IFNA(","&amp;VLOOKUP($A101*1000+AD$3,奖励辅助!$B:$L,11,FALSE),"")</f>
        <v/>
      </c>
      <c r="AE101" t="str">
        <f>_xlfn.IFNA(","&amp;VLOOKUP($A101*1000+AE$3,奖励辅助!$B:$L,11,FALSE),"")</f>
        <v/>
      </c>
      <c r="AF101" t="str">
        <f>_xlfn.IFNA(","&amp;VLOOKUP($A101*1000+AF$3,奖励辅助!$B:$L,11,FALSE),"")</f>
        <v/>
      </c>
      <c r="AG101" t="str">
        <f>_xlfn.IFNA(","&amp;VLOOKUP($A101*1000+AG$3,奖励辅助!$B:$L,11,FALSE),"")</f>
        <v/>
      </c>
      <c r="AH101" t="str">
        <f>_xlfn.IFNA(","&amp;VLOOKUP($A101*1000+AH$3,奖励辅助!$B:$L,11,FALSE),"")</f>
        <v/>
      </c>
      <c r="AI101" t="str">
        <f>_xlfn.IFNA(","&amp;VLOOKUP($A101*1000+AI$3,奖励辅助!$B:$L,11,FALSE),"")</f>
        <v/>
      </c>
      <c r="AJ101" t="str">
        <f>_xlfn.IFNA(","&amp;VLOOKUP($A101*1000+AJ$3,奖励辅助!$B:$L,11,FALSE),"")</f>
        <v/>
      </c>
    </row>
    <row r="102" spans="1:36" x14ac:dyDescent="0.15">
      <c r="A102">
        <v>700099</v>
      </c>
      <c r="B102" s="3" t="s">
        <v>328</v>
      </c>
      <c r="C102" s="3" t="s">
        <v>328</v>
      </c>
      <c r="D102" s="3" t="str">
        <f t="shared" si="3"/>
        <v>[{"g":20,"i":[{"t":"i","i":25082,"c":1,"tr":0}]},{"g":20,"i":[{"t":"i","i":25081,"c":1,"tr":0}]},{"g":20,"i":[{"t":"i","i":25081,"c":1,"tr":0}]},{"g":20,"i":[{"t":"i","i":1,"c":50,"tr":0}]},{"g":20,"i":[{"t":"i","i":29001,"c":1,"tr":0}]}]</v>
      </c>
      <c r="E102" s="2">
        <v>2</v>
      </c>
      <c r="F102" s="2">
        <v>2</v>
      </c>
      <c r="G102" t="str">
        <f>_xlfn.IFNA(VLOOKUP($A102*1000+G$3,奖励辅助!$B:$L,11,FALSE),"")</f>
        <v>{"g":20,"i":[{"t":"i","i":25082,"c":1,"tr":0}]}</v>
      </c>
      <c r="H102" t="str">
        <f>_xlfn.IFNA(","&amp;VLOOKUP($A102*1000+H$3,奖励辅助!$B:$L,11,FALSE),"")</f>
        <v>,{"g":20,"i":[{"t":"i","i":25081,"c":1,"tr":0}]}</v>
      </c>
      <c r="I102" t="str">
        <f>_xlfn.IFNA(","&amp;VLOOKUP($A102*1000+I$3,奖励辅助!$B:$L,11,FALSE),"")</f>
        <v>,{"g":20,"i":[{"t":"i","i":25081,"c":1,"tr":0}]}</v>
      </c>
      <c r="J102" t="str">
        <f>_xlfn.IFNA(","&amp;VLOOKUP($A102*1000+J$3,奖励辅助!$B:$L,11,FALSE),"")</f>
        <v>,{"g":20,"i":[{"t":"i","i":1,"c":50,"tr":0}]}</v>
      </c>
      <c r="K102" t="str">
        <f>_xlfn.IFNA(","&amp;VLOOKUP($A102*1000+K$3,奖励辅助!$B:$L,11,FALSE),"")</f>
        <v>,{"g":20,"i":[{"t":"i","i":29001,"c":1,"tr":0}]}</v>
      </c>
      <c r="L102" t="str">
        <f>_xlfn.IFNA(","&amp;VLOOKUP($A102*1000+L$3,奖励辅助!$B:$L,11,FALSE),"")</f>
        <v/>
      </c>
      <c r="M102" t="str">
        <f>_xlfn.IFNA(","&amp;VLOOKUP($A102*1000+M$3,奖励辅助!$B:$L,11,FALSE),"")</f>
        <v/>
      </c>
      <c r="N102" t="str">
        <f>_xlfn.IFNA(","&amp;VLOOKUP($A102*1000+N$3,奖励辅助!$B:$L,11,FALSE),"")</f>
        <v/>
      </c>
      <c r="O102" t="str">
        <f>_xlfn.IFNA(","&amp;VLOOKUP($A102*1000+O$3,奖励辅助!$B:$L,11,FALSE),"")</f>
        <v/>
      </c>
      <c r="P102" t="str">
        <f>_xlfn.IFNA(","&amp;VLOOKUP($A102*1000+P$3,奖励辅助!$B:$L,11,FALSE),"")</f>
        <v/>
      </c>
      <c r="Q102" t="str">
        <f>_xlfn.IFNA(","&amp;VLOOKUP($A102*1000+Q$3,奖励辅助!$B:$L,11,FALSE),"")</f>
        <v/>
      </c>
      <c r="R102" t="str">
        <f>_xlfn.IFNA(","&amp;VLOOKUP($A102*1000+R$3,奖励辅助!$B:$L,11,FALSE),"")</f>
        <v/>
      </c>
      <c r="S102" t="str">
        <f>_xlfn.IFNA(","&amp;VLOOKUP($A102*1000+S$3,奖励辅助!$B:$L,11,FALSE),"")</f>
        <v/>
      </c>
      <c r="T102" t="str">
        <f>_xlfn.IFNA(","&amp;VLOOKUP($A102*1000+T$3,奖励辅助!$B:$L,11,FALSE),"")</f>
        <v/>
      </c>
      <c r="U102" t="str">
        <f>_xlfn.IFNA(","&amp;VLOOKUP($A102*1000+U$3,奖励辅助!$B:$L,11,FALSE),"")</f>
        <v/>
      </c>
      <c r="V102" t="str">
        <f>_xlfn.IFNA(","&amp;VLOOKUP($A102*1000+V$3,奖励辅助!$B:$L,11,FALSE),"")</f>
        <v/>
      </c>
      <c r="W102" t="str">
        <f>_xlfn.IFNA(","&amp;VLOOKUP($A102*1000+W$3,奖励辅助!$B:$L,11,FALSE),"")</f>
        <v/>
      </c>
      <c r="X102" t="str">
        <f>_xlfn.IFNA(","&amp;VLOOKUP($A102*1000+X$3,奖励辅助!$B:$L,11,FALSE),"")</f>
        <v/>
      </c>
      <c r="Y102" t="str">
        <f>_xlfn.IFNA(","&amp;VLOOKUP($A102*1000+Y$3,奖励辅助!$B:$L,11,FALSE),"")</f>
        <v/>
      </c>
      <c r="Z102" t="str">
        <f>_xlfn.IFNA(","&amp;VLOOKUP($A102*1000+Z$3,奖励辅助!$B:$L,11,FALSE),"")</f>
        <v/>
      </c>
      <c r="AA102" t="str">
        <f>_xlfn.IFNA(","&amp;VLOOKUP($A102*1000+AA$3,奖励辅助!$B:$L,11,FALSE),"")</f>
        <v/>
      </c>
      <c r="AB102" t="str">
        <f>_xlfn.IFNA(","&amp;VLOOKUP($A102*1000+AB$3,奖励辅助!$B:$L,11,FALSE),"")</f>
        <v/>
      </c>
      <c r="AC102" t="str">
        <f>_xlfn.IFNA(","&amp;VLOOKUP($A102*1000+AC$3,奖励辅助!$B:$L,11,FALSE),"")</f>
        <v/>
      </c>
      <c r="AD102" t="str">
        <f>_xlfn.IFNA(","&amp;VLOOKUP($A102*1000+AD$3,奖励辅助!$B:$L,11,FALSE),"")</f>
        <v/>
      </c>
      <c r="AE102" t="str">
        <f>_xlfn.IFNA(","&amp;VLOOKUP($A102*1000+AE$3,奖励辅助!$B:$L,11,FALSE),"")</f>
        <v/>
      </c>
      <c r="AF102" t="str">
        <f>_xlfn.IFNA(","&amp;VLOOKUP($A102*1000+AF$3,奖励辅助!$B:$L,11,FALSE),"")</f>
        <v/>
      </c>
      <c r="AG102" t="str">
        <f>_xlfn.IFNA(","&amp;VLOOKUP($A102*1000+AG$3,奖励辅助!$B:$L,11,FALSE),"")</f>
        <v/>
      </c>
      <c r="AH102" t="str">
        <f>_xlfn.IFNA(","&amp;VLOOKUP($A102*1000+AH$3,奖励辅助!$B:$L,11,FALSE),"")</f>
        <v/>
      </c>
      <c r="AI102" t="str">
        <f>_xlfn.IFNA(","&amp;VLOOKUP($A102*1000+AI$3,奖励辅助!$B:$L,11,FALSE),"")</f>
        <v/>
      </c>
      <c r="AJ102" t="str">
        <f>_xlfn.IFNA(","&amp;VLOOKUP($A102*1000+AJ$3,奖励辅助!$B:$L,11,FALSE),"")</f>
        <v/>
      </c>
    </row>
    <row r="103" spans="1:36" x14ac:dyDescent="0.15">
      <c r="A103">
        <v>700100</v>
      </c>
      <c r="B103" s="3" t="s">
        <v>329</v>
      </c>
      <c r="C103" s="3" t="s">
        <v>329</v>
      </c>
      <c r="D103" s="3" t="str">
        <f t="shared" si="3"/>
        <v>[{"g":20,"i":[{"t":"i","i":25082,"c":1,"tr":0}]},{"g":20,"i":[{"t":"i","i":25082,"c":1,"tr":0}]},{"g":20,"i":[{"t":"i","i":25082,"c":1,"tr":0}]},{"g":20,"i":[{"t":"i","i":25082,"c":1,"tr":0}]},{"g":20,"i":[{"t":"i","i":25082,"c":1,"tr":0}]}]</v>
      </c>
      <c r="E103" s="2">
        <v>2</v>
      </c>
      <c r="F103" s="2">
        <v>2</v>
      </c>
      <c r="G103" t="str">
        <f>_xlfn.IFNA(VLOOKUP($A103*1000+G$3,奖励辅助!$B:$L,11,FALSE),"")</f>
        <v>{"g":20,"i":[{"t":"i","i":25082,"c":1,"tr":0}]}</v>
      </c>
      <c r="H103" t="str">
        <f>_xlfn.IFNA(","&amp;VLOOKUP($A103*1000+H$3,奖励辅助!$B:$L,11,FALSE),"")</f>
        <v>,{"g":20,"i":[{"t":"i","i":25082,"c":1,"tr":0}]}</v>
      </c>
      <c r="I103" t="str">
        <f>_xlfn.IFNA(","&amp;VLOOKUP($A103*1000+I$3,奖励辅助!$B:$L,11,FALSE),"")</f>
        <v>,{"g":20,"i":[{"t":"i","i":25082,"c":1,"tr":0}]}</v>
      </c>
      <c r="J103" t="str">
        <f>_xlfn.IFNA(","&amp;VLOOKUP($A103*1000+J$3,奖励辅助!$B:$L,11,FALSE),"")</f>
        <v>,{"g":20,"i":[{"t":"i","i":25082,"c":1,"tr":0}]}</v>
      </c>
      <c r="K103" t="str">
        <f>_xlfn.IFNA(","&amp;VLOOKUP($A103*1000+K$3,奖励辅助!$B:$L,11,FALSE),"")</f>
        <v>,{"g":20,"i":[{"t":"i","i":25082,"c":1,"tr":0}]}</v>
      </c>
      <c r="L103" t="str">
        <f>_xlfn.IFNA(","&amp;VLOOKUP($A103*1000+L$3,奖励辅助!$B:$L,11,FALSE),"")</f>
        <v/>
      </c>
      <c r="M103" t="str">
        <f>_xlfn.IFNA(","&amp;VLOOKUP($A103*1000+M$3,奖励辅助!$B:$L,11,FALSE),"")</f>
        <v/>
      </c>
      <c r="N103" t="str">
        <f>_xlfn.IFNA(","&amp;VLOOKUP($A103*1000+N$3,奖励辅助!$B:$L,11,FALSE),"")</f>
        <v/>
      </c>
      <c r="O103" t="str">
        <f>_xlfn.IFNA(","&amp;VLOOKUP($A103*1000+O$3,奖励辅助!$B:$L,11,FALSE),"")</f>
        <v/>
      </c>
      <c r="P103" t="str">
        <f>_xlfn.IFNA(","&amp;VLOOKUP($A103*1000+P$3,奖励辅助!$B:$L,11,FALSE),"")</f>
        <v/>
      </c>
      <c r="Q103" t="str">
        <f>_xlfn.IFNA(","&amp;VLOOKUP($A103*1000+Q$3,奖励辅助!$B:$L,11,FALSE),"")</f>
        <v/>
      </c>
      <c r="R103" t="str">
        <f>_xlfn.IFNA(","&amp;VLOOKUP($A103*1000+R$3,奖励辅助!$B:$L,11,FALSE),"")</f>
        <v/>
      </c>
      <c r="S103" t="str">
        <f>_xlfn.IFNA(","&amp;VLOOKUP($A103*1000+S$3,奖励辅助!$B:$L,11,FALSE),"")</f>
        <v/>
      </c>
      <c r="T103" t="str">
        <f>_xlfn.IFNA(","&amp;VLOOKUP($A103*1000+T$3,奖励辅助!$B:$L,11,FALSE),"")</f>
        <v/>
      </c>
      <c r="U103" t="str">
        <f>_xlfn.IFNA(","&amp;VLOOKUP($A103*1000+U$3,奖励辅助!$B:$L,11,FALSE),"")</f>
        <v/>
      </c>
      <c r="V103" t="str">
        <f>_xlfn.IFNA(","&amp;VLOOKUP($A103*1000+V$3,奖励辅助!$B:$L,11,FALSE),"")</f>
        <v/>
      </c>
      <c r="W103" t="str">
        <f>_xlfn.IFNA(","&amp;VLOOKUP($A103*1000+W$3,奖励辅助!$B:$L,11,FALSE),"")</f>
        <v/>
      </c>
      <c r="X103" t="str">
        <f>_xlfn.IFNA(","&amp;VLOOKUP($A103*1000+X$3,奖励辅助!$B:$L,11,FALSE),"")</f>
        <v/>
      </c>
      <c r="Y103" t="str">
        <f>_xlfn.IFNA(","&amp;VLOOKUP($A103*1000+Y$3,奖励辅助!$B:$L,11,FALSE),"")</f>
        <v/>
      </c>
      <c r="Z103" t="str">
        <f>_xlfn.IFNA(","&amp;VLOOKUP($A103*1000+Z$3,奖励辅助!$B:$L,11,FALSE),"")</f>
        <v/>
      </c>
      <c r="AA103" t="str">
        <f>_xlfn.IFNA(","&amp;VLOOKUP($A103*1000+AA$3,奖励辅助!$B:$L,11,FALSE),"")</f>
        <v/>
      </c>
      <c r="AB103" t="str">
        <f>_xlfn.IFNA(","&amp;VLOOKUP($A103*1000+AB$3,奖励辅助!$B:$L,11,FALSE),"")</f>
        <v/>
      </c>
      <c r="AC103" t="str">
        <f>_xlfn.IFNA(","&amp;VLOOKUP($A103*1000+AC$3,奖励辅助!$B:$L,11,FALSE),"")</f>
        <v/>
      </c>
      <c r="AD103" t="str">
        <f>_xlfn.IFNA(","&amp;VLOOKUP($A103*1000+AD$3,奖励辅助!$B:$L,11,FALSE),"")</f>
        <v/>
      </c>
      <c r="AE103" t="str">
        <f>_xlfn.IFNA(","&amp;VLOOKUP($A103*1000+AE$3,奖励辅助!$B:$L,11,FALSE),"")</f>
        <v/>
      </c>
      <c r="AF103" t="str">
        <f>_xlfn.IFNA(","&amp;VLOOKUP($A103*1000+AF$3,奖励辅助!$B:$L,11,FALSE),"")</f>
        <v/>
      </c>
      <c r="AG103" t="str">
        <f>_xlfn.IFNA(","&amp;VLOOKUP($A103*1000+AG$3,奖励辅助!$B:$L,11,FALSE),"")</f>
        <v/>
      </c>
      <c r="AH103" t="str">
        <f>_xlfn.IFNA(","&amp;VLOOKUP($A103*1000+AH$3,奖励辅助!$B:$L,11,FALSE),"")</f>
        <v/>
      </c>
      <c r="AI103" t="str">
        <f>_xlfn.IFNA(","&amp;VLOOKUP($A103*1000+AI$3,奖励辅助!$B:$L,11,FALSE),"")</f>
        <v/>
      </c>
      <c r="AJ103" t="str">
        <f>_xlfn.IFNA(","&amp;VLOOKUP($A103*1000+AJ$3,奖励辅助!$B:$L,11,FALSE),"")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6"/>
  <sheetViews>
    <sheetView topLeftCell="A420" workbookViewId="0">
      <selection activeCell="F475" sqref="F475"/>
    </sheetView>
  </sheetViews>
  <sheetFormatPr baseColWidth="10" defaultRowHeight="15" x14ac:dyDescent="0.15"/>
  <cols>
    <col min="2" max="2" width="10.83203125" hidden="1" customWidth="1"/>
    <col min="6" max="6" width="32.33203125" customWidth="1"/>
    <col min="8" max="8" width="14.5" bestFit="1" customWidth="1"/>
    <col min="9" max="9" width="16.5" bestFit="1" customWidth="1"/>
    <col min="10" max="10" width="15.5" bestFit="1" customWidth="1"/>
    <col min="12" max="12" width="48.5" bestFit="1" customWidth="1"/>
    <col min="14" max="15" width="16.5" bestFit="1" customWidth="1"/>
    <col min="20" max="20" width="15.5" bestFit="1" customWidth="1"/>
  </cols>
  <sheetData>
    <row r="1" spans="1:2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X1">
        <v>1</v>
      </c>
      <c r="Y1">
        <v>1</v>
      </c>
    </row>
    <row r="2" spans="1:25" x14ac:dyDescent="0.15">
      <c r="X2">
        <f>IF(Y2=1,X1+1,X1)</f>
        <v>2</v>
      </c>
      <c r="Y2">
        <f>IF(X1=Y1,1,Y1+1)</f>
        <v>1</v>
      </c>
    </row>
    <row r="3" spans="1:25" x14ac:dyDescent="0.15">
      <c r="X3">
        <f t="shared" ref="X3:X50" si="0">IF(Y3=1,X2+1,X2)</f>
        <v>2</v>
      </c>
      <c r="Y3">
        <f t="shared" ref="Y3:Y50" si="1">IF(X2=Y2,1,Y2+1)</f>
        <v>2</v>
      </c>
    </row>
    <row r="4" spans="1:25" x14ac:dyDescent="0.15">
      <c r="X4">
        <f t="shared" si="0"/>
        <v>3</v>
      </c>
      <c r="Y4">
        <f t="shared" si="1"/>
        <v>1</v>
      </c>
    </row>
    <row r="5" spans="1:25" x14ac:dyDescent="0.15">
      <c r="H5" s="4" t="s">
        <v>96</v>
      </c>
      <c r="I5" s="4"/>
      <c r="J5" s="4" t="s">
        <v>99</v>
      </c>
      <c r="K5" s="4"/>
      <c r="X5">
        <f t="shared" si="0"/>
        <v>3</v>
      </c>
      <c r="Y5">
        <f t="shared" si="1"/>
        <v>2</v>
      </c>
    </row>
    <row r="6" spans="1:25" x14ac:dyDescent="0.15">
      <c r="H6" s="4" t="s">
        <v>97</v>
      </c>
      <c r="I6" s="4" t="s">
        <v>98</v>
      </c>
      <c r="J6" s="4" t="s">
        <v>100</v>
      </c>
      <c r="K6" s="4" t="s">
        <v>101</v>
      </c>
      <c r="M6" s="4" t="s">
        <v>229</v>
      </c>
      <c r="N6" s="4" t="s">
        <v>228</v>
      </c>
      <c r="O6" t="s">
        <v>227</v>
      </c>
      <c r="X6">
        <f t="shared" si="0"/>
        <v>3</v>
      </c>
      <c r="Y6">
        <f t="shared" si="1"/>
        <v>3</v>
      </c>
    </row>
    <row r="7" spans="1:25" x14ac:dyDescent="0.15">
      <c r="A7" t="s">
        <v>226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94</v>
      </c>
      <c r="X7">
        <f t="shared" si="0"/>
        <v>4</v>
      </c>
      <c r="Y7">
        <f t="shared" si="1"/>
        <v>1</v>
      </c>
    </row>
    <row r="8" spans="1:25" x14ac:dyDescent="0.15">
      <c r="A8">
        <f t="shared" ref="A8:A71" si="2">E8/SUMIF(C:C,C8,E:E)</f>
        <v>0.33333333333333331</v>
      </c>
      <c r="B8">
        <f>C8*1000+D8</f>
        <v>700001001</v>
      </c>
      <c r="C8">
        <v>700001</v>
      </c>
      <c r="D8">
        <v>1</v>
      </c>
      <c r="E8">
        <v>20</v>
      </c>
      <c r="F8" s="5" t="s">
        <v>334</v>
      </c>
      <c r="G8">
        <f>IF(F8="金币",50,1)</f>
        <v>1</v>
      </c>
      <c r="H8" t="str">
        <f>IF(E8=0,"",H$5&amp;E8&amp;H$6)</f>
        <v>{"g":20,"i":[</v>
      </c>
      <c r="I8" t="str">
        <f>I$6&amp;VLOOKUP(F8,物品!B:C,2,FALSE)</f>
        <v>{"t":"i","i":25011</v>
      </c>
      <c r="J8" t="str">
        <f>J$5&amp;G8&amp;J$6</f>
        <v>,"c":1,"tr":0}</v>
      </c>
      <c r="K8" t="str">
        <f>IF(H8="","",K$6)</f>
        <v>]}</v>
      </c>
      <c r="L8" t="str">
        <f>H8&amp;I8&amp;J8&amp;K8</f>
        <v>{"g":20,"i":[{"t":"i","i":25011,"c":1,"tr":0}]}</v>
      </c>
      <c r="M8">
        <f>IF(D8=1,M7+1,M7)</f>
        <v>1</v>
      </c>
      <c r="N8">
        <f>MOD(M8,5)</f>
        <v>1</v>
      </c>
      <c r="O8">
        <f>IF((N8=0)*(N7&lt;&gt;0),O7+1,O7)</f>
        <v>0</v>
      </c>
      <c r="T8" t="s">
        <v>330</v>
      </c>
      <c r="X8">
        <f t="shared" si="0"/>
        <v>4</v>
      </c>
      <c r="Y8">
        <f t="shared" si="1"/>
        <v>2</v>
      </c>
    </row>
    <row r="9" spans="1:25" x14ac:dyDescent="0.15">
      <c r="A9">
        <f t="shared" si="2"/>
        <v>0.33333333333333331</v>
      </c>
      <c r="B9">
        <f t="shared" ref="B9:B10" si="3">C9*1000+D9</f>
        <v>700001002</v>
      </c>
      <c r="C9">
        <f t="shared" ref="C9:C18" si="4">IF(D9=1,C8+1,C8)</f>
        <v>700001</v>
      </c>
      <c r="D9">
        <v>2</v>
      </c>
      <c r="E9">
        <v>20</v>
      </c>
      <c r="F9" t="s">
        <v>223</v>
      </c>
      <c r="G9">
        <f t="shared" ref="G9:G72" si="5">IF(F9="金币",50,1)</f>
        <v>1</v>
      </c>
      <c r="H9" t="str">
        <f t="shared" ref="H9:H18" si="6">IF(E9=0,"",H$5&amp;E9&amp;H$6)</f>
        <v>{"g":20,"i":[</v>
      </c>
      <c r="I9" t="str">
        <f>I$6&amp;VLOOKUP(F9,物品!B:C,2,FALSE)</f>
        <v>{"t":"i","i":29001</v>
      </c>
      <c r="J9" t="str">
        <f t="shared" ref="J9:J18" si="7">J$5&amp;G9&amp;J$6</f>
        <v>,"c":1,"tr":0}</v>
      </c>
      <c r="K9" t="str">
        <f t="shared" ref="K9:K18" si="8">IF(H9="","",K$6)</f>
        <v>]}</v>
      </c>
      <c r="L9" t="str">
        <f t="shared" ref="L9:L18" si="9">H9&amp;I9&amp;J9&amp;K9</f>
        <v>{"g":20,"i":[{"t":"i","i":29001,"c":1,"tr":0}]}</v>
      </c>
      <c r="M9">
        <f t="shared" ref="M9:M72" si="10">IF(D9=1,M8+1,M8)</f>
        <v>1</v>
      </c>
      <c r="N9">
        <f t="shared" ref="N9:N72" si="11">MOD(M9,5)</f>
        <v>1</v>
      </c>
      <c r="O9">
        <f t="shared" ref="O9:O72" si="12">IF((N9=0)*(N8&lt;&gt;0),O8+1,O8)</f>
        <v>0</v>
      </c>
      <c r="X9">
        <f t="shared" si="0"/>
        <v>4</v>
      </c>
      <c r="Y9">
        <f t="shared" si="1"/>
        <v>3</v>
      </c>
    </row>
    <row r="10" spans="1:25" x14ac:dyDescent="0.15">
      <c r="A10">
        <f t="shared" si="2"/>
        <v>0.33333333333333331</v>
      </c>
      <c r="B10">
        <f t="shared" si="3"/>
        <v>700001003</v>
      </c>
      <c r="C10">
        <f t="shared" si="4"/>
        <v>700001</v>
      </c>
      <c r="D10">
        <v>3</v>
      </c>
      <c r="E10">
        <v>20</v>
      </c>
      <c r="F10" t="s">
        <v>335</v>
      </c>
      <c r="G10">
        <f t="shared" si="5"/>
        <v>50</v>
      </c>
      <c r="H10" t="str">
        <f t="shared" si="6"/>
        <v>{"g":20,"i":[</v>
      </c>
      <c r="I10" t="str">
        <f>I$6&amp;VLOOKUP(F10,物品!B:C,2,FALSE)</f>
        <v>{"t":"i","i":1</v>
      </c>
      <c r="J10" t="str">
        <f t="shared" si="7"/>
        <v>,"c":50,"tr":0}</v>
      </c>
      <c r="K10" t="str">
        <f t="shared" si="8"/>
        <v>]}</v>
      </c>
      <c r="L10" t="str">
        <f t="shared" si="9"/>
        <v>{"g":20,"i":[{"t":"i","i":1,"c":50,"tr":0}]}</v>
      </c>
      <c r="M10">
        <f t="shared" si="10"/>
        <v>1</v>
      </c>
      <c r="N10">
        <f t="shared" si="11"/>
        <v>1</v>
      </c>
      <c r="O10">
        <f t="shared" si="12"/>
        <v>0</v>
      </c>
      <c r="T10" t="s">
        <v>331</v>
      </c>
      <c r="X10">
        <f t="shared" si="0"/>
        <v>4</v>
      </c>
      <c r="Y10">
        <f t="shared" si="1"/>
        <v>4</v>
      </c>
    </row>
    <row r="11" spans="1:25" x14ac:dyDescent="0.15">
      <c r="A11">
        <f t="shared" si="2"/>
        <v>0.33333333333333331</v>
      </c>
      <c r="B11">
        <f t="shared" ref="B11:B18" si="13">C11*1000+D11</f>
        <v>700002001</v>
      </c>
      <c r="C11">
        <f t="shared" si="4"/>
        <v>700002</v>
      </c>
      <c r="D11">
        <v>1</v>
      </c>
      <c r="E11">
        <v>20</v>
      </c>
      <c r="F11" s="5" t="s">
        <v>334</v>
      </c>
      <c r="G11">
        <f t="shared" si="5"/>
        <v>1</v>
      </c>
      <c r="H11" t="str">
        <f t="shared" si="6"/>
        <v>{"g":20,"i":[</v>
      </c>
      <c r="I11" t="str">
        <f>I$6&amp;VLOOKUP(F11,物品!B:C,2,FALSE)</f>
        <v>{"t":"i","i":25011</v>
      </c>
      <c r="J11" t="str">
        <f t="shared" si="7"/>
        <v>,"c":1,"tr":0}</v>
      </c>
      <c r="K11" t="str">
        <f t="shared" si="8"/>
        <v>]}</v>
      </c>
      <c r="L11" t="str">
        <f t="shared" si="9"/>
        <v>{"g":20,"i":[{"t":"i","i":25011,"c":1,"tr":0}]}</v>
      </c>
      <c r="M11">
        <f t="shared" si="10"/>
        <v>2</v>
      </c>
      <c r="N11">
        <f t="shared" si="11"/>
        <v>2</v>
      </c>
      <c r="O11">
        <f t="shared" si="12"/>
        <v>0</v>
      </c>
      <c r="T11" t="s">
        <v>332</v>
      </c>
      <c r="X11">
        <f t="shared" si="0"/>
        <v>5</v>
      </c>
      <c r="Y11">
        <f t="shared" si="1"/>
        <v>1</v>
      </c>
    </row>
    <row r="12" spans="1:25" x14ac:dyDescent="0.15">
      <c r="A12">
        <f t="shared" si="2"/>
        <v>0.33333333333333331</v>
      </c>
      <c r="B12">
        <f t="shared" si="13"/>
        <v>700002002</v>
      </c>
      <c r="C12">
        <f t="shared" si="4"/>
        <v>700002</v>
      </c>
      <c r="D12">
        <v>2</v>
      </c>
      <c r="E12">
        <v>20</v>
      </c>
      <c r="F12" t="s">
        <v>223</v>
      </c>
      <c r="G12">
        <f t="shared" si="5"/>
        <v>1</v>
      </c>
      <c r="H12" t="str">
        <f t="shared" si="6"/>
        <v>{"g":20,"i":[</v>
      </c>
      <c r="I12" t="str">
        <f>I$6&amp;VLOOKUP(F12,物品!B:C,2,FALSE)</f>
        <v>{"t":"i","i":29001</v>
      </c>
      <c r="J12" t="str">
        <f t="shared" si="7"/>
        <v>,"c":1,"tr":0}</v>
      </c>
      <c r="K12" t="str">
        <f t="shared" si="8"/>
        <v>]}</v>
      </c>
      <c r="L12" t="str">
        <f t="shared" si="9"/>
        <v>{"g":20,"i":[{"t":"i","i":29001,"c":1,"tr":0}]}</v>
      </c>
      <c r="M12">
        <f t="shared" si="10"/>
        <v>2</v>
      </c>
      <c r="N12">
        <f t="shared" si="11"/>
        <v>2</v>
      </c>
      <c r="O12">
        <f t="shared" si="12"/>
        <v>0</v>
      </c>
      <c r="T12" t="s">
        <v>333</v>
      </c>
      <c r="X12">
        <f t="shared" si="0"/>
        <v>5</v>
      </c>
      <c r="Y12">
        <f t="shared" si="1"/>
        <v>2</v>
      </c>
    </row>
    <row r="13" spans="1:25" x14ac:dyDescent="0.15">
      <c r="A13">
        <f t="shared" si="2"/>
        <v>0.33333333333333331</v>
      </c>
      <c r="B13">
        <f t="shared" si="13"/>
        <v>700002003</v>
      </c>
      <c r="C13">
        <f t="shared" si="4"/>
        <v>700002</v>
      </c>
      <c r="D13">
        <v>3</v>
      </c>
      <c r="E13">
        <v>20</v>
      </c>
      <c r="F13" t="s">
        <v>335</v>
      </c>
      <c r="G13">
        <f t="shared" si="5"/>
        <v>50</v>
      </c>
      <c r="H13" t="str">
        <f t="shared" si="6"/>
        <v>{"g":20,"i":[</v>
      </c>
      <c r="I13" t="str">
        <f>I$6&amp;VLOOKUP(F13,物品!B:C,2,FALSE)</f>
        <v>{"t":"i","i":1</v>
      </c>
      <c r="J13" t="str">
        <f t="shared" si="7"/>
        <v>,"c":50,"tr":0}</v>
      </c>
      <c r="K13" t="str">
        <f t="shared" si="8"/>
        <v>]}</v>
      </c>
      <c r="L13" t="str">
        <f t="shared" si="9"/>
        <v>{"g":20,"i":[{"t":"i","i":1,"c":50,"tr":0}]}</v>
      </c>
      <c r="M13">
        <f t="shared" si="10"/>
        <v>2</v>
      </c>
      <c r="N13">
        <f t="shared" si="11"/>
        <v>2</v>
      </c>
      <c r="O13">
        <f t="shared" si="12"/>
        <v>0</v>
      </c>
      <c r="X13">
        <f t="shared" si="0"/>
        <v>5</v>
      </c>
      <c r="Y13">
        <f t="shared" si="1"/>
        <v>3</v>
      </c>
    </row>
    <row r="14" spans="1:25" x14ac:dyDescent="0.15">
      <c r="A14">
        <f t="shared" si="2"/>
        <v>0.33333333333333331</v>
      </c>
      <c r="B14">
        <f t="shared" si="13"/>
        <v>700003001</v>
      </c>
      <c r="C14">
        <f t="shared" si="4"/>
        <v>700003</v>
      </c>
      <c r="D14">
        <v>1</v>
      </c>
      <c r="E14">
        <v>20</v>
      </c>
      <c r="F14" s="5" t="s">
        <v>334</v>
      </c>
      <c r="G14">
        <f t="shared" si="5"/>
        <v>1</v>
      </c>
      <c r="H14" t="str">
        <f t="shared" si="6"/>
        <v>{"g":20,"i":[</v>
      </c>
      <c r="I14" t="str">
        <f>I$6&amp;VLOOKUP(F14,物品!B:C,2,FALSE)</f>
        <v>{"t":"i","i":25011</v>
      </c>
      <c r="J14" t="str">
        <f t="shared" si="7"/>
        <v>,"c":1,"tr":0}</v>
      </c>
      <c r="K14" t="str">
        <f t="shared" si="8"/>
        <v>]}</v>
      </c>
      <c r="L14" t="str">
        <f t="shared" si="9"/>
        <v>{"g":20,"i":[{"t":"i","i":25011,"c":1,"tr":0}]}</v>
      </c>
      <c r="M14">
        <f t="shared" si="10"/>
        <v>3</v>
      </c>
      <c r="N14">
        <f t="shared" si="11"/>
        <v>3</v>
      </c>
      <c r="O14">
        <f t="shared" si="12"/>
        <v>0</v>
      </c>
      <c r="X14">
        <f t="shared" si="0"/>
        <v>5</v>
      </c>
      <c r="Y14">
        <f t="shared" si="1"/>
        <v>4</v>
      </c>
    </row>
    <row r="15" spans="1:25" x14ac:dyDescent="0.15">
      <c r="A15">
        <f t="shared" si="2"/>
        <v>0.33333333333333331</v>
      </c>
      <c r="B15">
        <f t="shared" si="13"/>
        <v>700003002</v>
      </c>
      <c r="C15">
        <f t="shared" si="4"/>
        <v>700003</v>
      </c>
      <c r="D15">
        <v>2</v>
      </c>
      <c r="E15">
        <v>20</v>
      </c>
      <c r="F15" t="s">
        <v>223</v>
      </c>
      <c r="G15">
        <f t="shared" si="5"/>
        <v>1</v>
      </c>
      <c r="H15" t="str">
        <f t="shared" si="6"/>
        <v>{"g":20,"i":[</v>
      </c>
      <c r="I15" t="str">
        <f>I$6&amp;VLOOKUP(F15,物品!B:C,2,FALSE)</f>
        <v>{"t":"i","i":29001</v>
      </c>
      <c r="J15" t="str">
        <f t="shared" si="7"/>
        <v>,"c":1,"tr":0}</v>
      </c>
      <c r="K15" t="str">
        <f t="shared" si="8"/>
        <v>]}</v>
      </c>
      <c r="L15" t="str">
        <f t="shared" si="9"/>
        <v>{"g":20,"i":[{"t":"i","i":29001,"c":1,"tr":0}]}</v>
      </c>
      <c r="M15">
        <f t="shared" si="10"/>
        <v>3</v>
      </c>
      <c r="N15">
        <f t="shared" si="11"/>
        <v>3</v>
      </c>
      <c r="O15">
        <f t="shared" si="12"/>
        <v>0</v>
      </c>
      <c r="X15">
        <f t="shared" si="0"/>
        <v>5</v>
      </c>
      <c r="Y15">
        <f t="shared" si="1"/>
        <v>5</v>
      </c>
    </row>
    <row r="16" spans="1:25" x14ac:dyDescent="0.15">
      <c r="A16">
        <f t="shared" si="2"/>
        <v>0.33333333333333331</v>
      </c>
      <c r="B16">
        <f t="shared" si="13"/>
        <v>700003003</v>
      </c>
      <c r="C16">
        <f t="shared" si="4"/>
        <v>700003</v>
      </c>
      <c r="D16">
        <v>3</v>
      </c>
      <c r="E16">
        <v>20</v>
      </c>
      <c r="F16" t="s">
        <v>335</v>
      </c>
      <c r="G16">
        <f t="shared" si="5"/>
        <v>50</v>
      </c>
      <c r="H16" t="str">
        <f t="shared" si="6"/>
        <v>{"g":20,"i":[</v>
      </c>
      <c r="I16" t="str">
        <f>I$6&amp;VLOOKUP(F16,物品!B:C,2,FALSE)</f>
        <v>{"t":"i","i":1</v>
      </c>
      <c r="J16" t="str">
        <f t="shared" si="7"/>
        <v>,"c":50,"tr":0}</v>
      </c>
      <c r="K16" t="str">
        <f t="shared" si="8"/>
        <v>]}</v>
      </c>
      <c r="L16" t="str">
        <f t="shared" si="9"/>
        <v>{"g":20,"i":[{"t":"i","i":1,"c":50,"tr":0}]}</v>
      </c>
      <c r="M16">
        <f t="shared" si="10"/>
        <v>3</v>
      </c>
      <c r="N16">
        <f t="shared" si="11"/>
        <v>3</v>
      </c>
      <c r="O16">
        <f t="shared" si="12"/>
        <v>0</v>
      </c>
      <c r="X16">
        <f t="shared" si="0"/>
        <v>6</v>
      </c>
      <c r="Y16">
        <f t="shared" si="1"/>
        <v>1</v>
      </c>
    </row>
    <row r="17" spans="1:25" x14ac:dyDescent="0.15">
      <c r="A17">
        <f t="shared" si="2"/>
        <v>0.33333333333333331</v>
      </c>
      <c r="B17">
        <f t="shared" si="13"/>
        <v>700004001</v>
      </c>
      <c r="C17">
        <f t="shared" si="4"/>
        <v>700004</v>
      </c>
      <c r="D17">
        <v>1</v>
      </c>
      <c r="E17">
        <v>20</v>
      </c>
      <c r="F17" s="5" t="s">
        <v>334</v>
      </c>
      <c r="G17">
        <f t="shared" si="5"/>
        <v>1</v>
      </c>
      <c r="H17" t="str">
        <f t="shared" si="6"/>
        <v>{"g":20,"i":[</v>
      </c>
      <c r="I17" t="str">
        <f>I$6&amp;VLOOKUP(F17,物品!B:C,2,FALSE)</f>
        <v>{"t":"i","i":25011</v>
      </c>
      <c r="J17" t="str">
        <f t="shared" si="7"/>
        <v>,"c":1,"tr":0}</v>
      </c>
      <c r="K17" t="str">
        <f t="shared" si="8"/>
        <v>]}</v>
      </c>
      <c r="L17" t="str">
        <f t="shared" si="9"/>
        <v>{"g":20,"i":[{"t":"i","i":25011,"c":1,"tr":0}]}</v>
      </c>
      <c r="M17">
        <f t="shared" si="10"/>
        <v>4</v>
      </c>
      <c r="N17">
        <f t="shared" si="11"/>
        <v>4</v>
      </c>
      <c r="O17">
        <f t="shared" si="12"/>
        <v>0</v>
      </c>
      <c r="X17">
        <f t="shared" si="0"/>
        <v>6</v>
      </c>
      <c r="Y17">
        <f t="shared" si="1"/>
        <v>2</v>
      </c>
    </row>
    <row r="18" spans="1:25" x14ac:dyDescent="0.15">
      <c r="A18">
        <f t="shared" si="2"/>
        <v>0.33333333333333331</v>
      </c>
      <c r="B18">
        <f t="shared" si="13"/>
        <v>700004002</v>
      </c>
      <c r="C18">
        <f t="shared" si="4"/>
        <v>700004</v>
      </c>
      <c r="D18">
        <v>2</v>
      </c>
      <c r="E18">
        <v>20</v>
      </c>
      <c r="F18" t="s">
        <v>223</v>
      </c>
      <c r="G18">
        <f t="shared" si="5"/>
        <v>1</v>
      </c>
      <c r="H18" t="str">
        <f t="shared" si="6"/>
        <v>{"g":20,"i":[</v>
      </c>
      <c r="I18" t="str">
        <f>I$6&amp;VLOOKUP(F18,物品!B:C,2,FALSE)</f>
        <v>{"t":"i","i":29001</v>
      </c>
      <c r="J18" t="str">
        <f t="shared" si="7"/>
        <v>,"c":1,"tr":0}</v>
      </c>
      <c r="K18" t="str">
        <f t="shared" si="8"/>
        <v>]}</v>
      </c>
      <c r="L18" t="str">
        <f t="shared" si="9"/>
        <v>{"g":20,"i":[{"t":"i","i":29001,"c":1,"tr":0}]}</v>
      </c>
      <c r="M18">
        <f t="shared" si="10"/>
        <v>4</v>
      </c>
      <c r="N18">
        <f t="shared" si="11"/>
        <v>4</v>
      </c>
      <c r="O18">
        <f t="shared" si="12"/>
        <v>0</v>
      </c>
      <c r="X18">
        <f t="shared" si="0"/>
        <v>6</v>
      </c>
      <c r="Y18">
        <f t="shared" si="1"/>
        <v>3</v>
      </c>
    </row>
    <row r="19" spans="1:25" x14ac:dyDescent="0.15">
      <c r="A19">
        <f t="shared" si="2"/>
        <v>0.33333333333333331</v>
      </c>
      <c r="B19">
        <f t="shared" ref="B19:B28" si="14">C19*1000+D19</f>
        <v>700004003</v>
      </c>
      <c r="C19">
        <f>IF(D19=1,C18+1,C18)</f>
        <v>700004</v>
      </c>
      <c r="D19">
        <v>3</v>
      </c>
      <c r="E19">
        <v>20</v>
      </c>
      <c r="F19" t="s">
        <v>335</v>
      </c>
      <c r="G19">
        <f t="shared" si="5"/>
        <v>50</v>
      </c>
      <c r="H19" t="str">
        <f t="shared" ref="H19:H28" si="15">IF(E19=0,"",H$5&amp;E19&amp;H$6)</f>
        <v>{"g":20,"i":[</v>
      </c>
      <c r="I19" t="str">
        <f>I$6&amp;VLOOKUP(F19,物品!B:C,2,FALSE)</f>
        <v>{"t":"i","i":1</v>
      </c>
      <c r="J19" t="str">
        <f t="shared" ref="J19:J28" si="16">J$5&amp;G19&amp;J$6</f>
        <v>,"c":50,"tr":0}</v>
      </c>
      <c r="K19" t="str">
        <f t="shared" ref="K19:K28" si="17">IF(H19="","",K$6)</f>
        <v>]}</v>
      </c>
      <c r="L19" t="str">
        <f t="shared" ref="L19:L28" si="18">H19&amp;I19&amp;J19&amp;K19</f>
        <v>{"g":20,"i":[{"t":"i","i":1,"c":50,"tr":0}]}</v>
      </c>
      <c r="M19">
        <f t="shared" si="10"/>
        <v>4</v>
      </c>
      <c r="N19">
        <f t="shared" si="11"/>
        <v>4</v>
      </c>
      <c r="O19">
        <f t="shared" si="12"/>
        <v>0</v>
      </c>
      <c r="X19">
        <f t="shared" si="0"/>
        <v>6</v>
      </c>
      <c r="Y19">
        <f t="shared" si="1"/>
        <v>4</v>
      </c>
    </row>
    <row r="20" spans="1:25" x14ac:dyDescent="0.15">
      <c r="A20">
        <f t="shared" si="2"/>
        <v>1</v>
      </c>
      <c r="B20">
        <f t="shared" si="14"/>
        <v>700005001</v>
      </c>
      <c r="C20">
        <f t="shared" ref="C20:C83" si="19">IF(D20=1,C19+1,C19)</f>
        <v>700005</v>
      </c>
      <c r="D20">
        <v>1</v>
      </c>
      <c r="E20">
        <v>20</v>
      </c>
      <c r="F20" s="5" t="s">
        <v>336</v>
      </c>
      <c r="G20">
        <f t="shared" si="5"/>
        <v>1</v>
      </c>
      <c r="H20" t="str">
        <f t="shared" si="15"/>
        <v>{"g":20,"i":[</v>
      </c>
      <c r="I20" t="str">
        <f>I$6&amp;VLOOKUP(F20,物品!B:C,2,FALSE)</f>
        <v>{"t":"i","i":25012</v>
      </c>
      <c r="J20" t="str">
        <f t="shared" si="16"/>
        <v>,"c":1,"tr":0}</v>
      </c>
      <c r="K20" t="str">
        <f t="shared" si="17"/>
        <v>]}</v>
      </c>
      <c r="L20" t="str">
        <f t="shared" si="18"/>
        <v>{"g":20,"i":[{"t":"i","i":25012,"c":1,"tr":0}]}</v>
      </c>
      <c r="M20">
        <f t="shared" si="10"/>
        <v>5</v>
      </c>
      <c r="N20">
        <f t="shared" si="11"/>
        <v>0</v>
      </c>
      <c r="O20">
        <f t="shared" si="12"/>
        <v>1</v>
      </c>
      <c r="X20">
        <f t="shared" si="0"/>
        <v>6</v>
      </c>
      <c r="Y20">
        <f t="shared" si="1"/>
        <v>5</v>
      </c>
    </row>
    <row r="21" spans="1:25" x14ac:dyDescent="0.15">
      <c r="A21">
        <f t="shared" si="2"/>
        <v>0.25</v>
      </c>
      <c r="B21">
        <f t="shared" si="14"/>
        <v>700006001</v>
      </c>
      <c r="C21">
        <f t="shared" si="19"/>
        <v>700006</v>
      </c>
      <c r="D21">
        <v>1</v>
      </c>
      <c r="E21">
        <v>20</v>
      </c>
      <c r="F21" s="5" t="s">
        <v>334</v>
      </c>
      <c r="G21">
        <f t="shared" si="5"/>
        <v>1</v>
      </c>
      <c r="H21" t="str">
        <f t="shared" si="15"/>
        <v>{"g":20,"i":[</v>
      </c>
      <c r="I21" t="str">
        <f>I$6&amp;VLOOKUP(F21,物品!B:C,2,FALSE)</f>
        <v>{"t":"i","i":25011</v>
      </c>
      <c r="J21" t="str">
        <f t="shared" si="16"/>
        <v>,"c":1,"tr":0}</v>
      </c>
      <c r="K21" t="str">
        <f t="shared" si="17"/>
        <v>]}</v>
      </c>
      <c r="L21" t="str">
        <f t="shared" si="18"/>
        <v>{"g":20,"i":[{"t":"i","i":25011,"c":1,"tr":0}]}</v>
      </c>
      <c r="M21">
        <f t="shared" si="10"/>
        <v>6</v>
      </c>
      <c r="N21">
        <f t="shared" si="11"/>
        <v>1</v>
      </c>
      <c r="O21">
        <f t="shared" si="12"/>
        <v>1</v>
      </c>
      <c r="X21">
        <f t="shared" si="0"/>
        <v>6</v>
      </c>
      <c r="Y21">
        <f t="shared" si="1"/>
        <v>6</v>
      </c>
    </row>
    <row r="22" spans="1:25" x14ac:dyDescent="0.15">
      <c r="A22">
        <f t="shared" si="2"/>
        <v>0.25</v>
      </c>
      <c r="B22">
        <f t="shared" si="14"/>
        <v>700006002</v>
      </c>
      <c r="C22">
        <f t="shared" si="19"/>
        <v>700006</v>
      </c>
      <c r="D22">
        <v>2</v>
      </c>
      <c r="E22">
        <v>20</v>
      </c>
      <c r="F22" s="5" t="s">
        <v>336</v>
      </c>
      <c r="G22">
        <f t="shared" si="5"/>
        <v>1</v>
      </c>
      <c r="H22" t="str">
        <f t="shared" si="15"/>
        <v>{"g":20,"i":[</v>
      </c>
      <c r="I22" t="str">
        <f>I$6&amp;VLOOKUP(F22,物品!B:C,2,FALSE)</f>
        <v>{"t":"i","i":25012</v>
      </c>
      <c r="J22" t="str">
        <f t="shared" si="16"/>
        <v>,"c":1,"tr":0}</v>
      </c>
      <c r="K22" t="str">
        <f t="shared" si="17"/>
        <v>]}</v>
      </c>
      <c r="L22" t="str">
        <f t="shared" si="18"/>
        <v>{"g":20,"i":[{"t":"i","i":25012,"c":1,"tr":0}]}</v>
      </c>
      <c r="M22">
        <f t="shared" si="10"/>
        <v>6</v>
      </c>
      <c r="N22">
        <f t="shared" si="11"/>
        <v>1</v>
      </c>
      <c r="O22">
        <f t="shared" si="12"/>
        <v>1</v>
      </c>
      <c r="X22">
        <f t="shared" si="0"/>
        <v>7</v>
      </c>
      <c r="Y22">
        <f t="shared" si="1"/>
        <v>1</v>
      </c>
    </row>
    <row r="23" spans="1:25" x14ac:dyDescent="0.15">
      <c r="A23">
        <f t="shared" si="2"/>
        <v>0.25</v>
      </c>
      <c r="B23">
        <f t="shared" si="14"/>
        <v>700006003</v>
      </c>
      <c r="C23">
        <f t="shared" si="19"/>
        <v>700006</v>
      </c>
      <c r="D23">
        <v>3</v>
      </c>
      <c r="E23">
        <v>20</v>
      </c>
      <c r="F23" t="s">
        <v>223</v>
      </c>
      <c r="G23">
        <f t="shared" si="5"/>
        <v>1</v>
      </c>
      <c r="H23" t="str">
        <f t="shared" si="15"/>
        <v>{"g":20,"i":[</v>
      </c>
      <c r="I23" t="str">
        <f>I$6&amp;VLOOKUP(F23,物品!B:C,2,FALSE)</f>
        <v>{"t":"i","i":29001</v>
      </c>
      <c r="J23" t="str">
        <f t="shared" si="16"/>
        <v>,"c":1,"tr":0}</v>
      </c>
      <c r="K23" t="str">
        <f t="shared" si="17"/>
        <v>]}</v>
      </c>
      <c r="L23" t="str">
        <f t="shared" si="18"/>
        <v>{"g":20,"i":[{"t":"i","i":29001,"c":1,"tr":0}]}</v>
      </c>
      <c r="M23">
        <f t="shared" si="10"/>
        <v>6</v>
      </c>
      <c r="N23">
        <f t="shared" si="11"/>
        <v>1</v>
      </c>
      <c r="O23">
        <f t="shared" si="12"/>
        <v>1</v>
      </c>
      <c r="X23">
        <f t="shared" si="0"/>
        <v>7</v>
      </c>
      <c r="Y23">
        <f t="shared" si="1"/>
        <v>2</v>
      </c>
    </row>
    <row r="24" spans="1:25" x14ac:dyDescent="0.15">
      <c r="A24">
        <f t="shared" si="2"/>
        <v>0.25</v>
      </c>
      <c r="B24">
        <f t="shared" si="14"/>
        <v>700006004</v>
      </c>
      <c r="C24">
        <f t="shared" si="19"/>
        <v>700006</v>
      </c>
      <c r="D24">
        <v>4</v>
      </c>
      <c r="E24">
        <v>20</v>
      </c>
      <c r="F24" t="s">
        <v>335</v>
      </c>
      <c r="G24">
        <f t="shared" si="5"/>
        <v>50</v>
      </c>
      <c r="H24" t="str">
        <f t="shared" si="15"/>
        <v>{"g":20,"i":[</v>
      </c>
      <c r="I24" t="str">
        <f>I$6&amp;VLOOKUP(F24,物品!B:C,2,FALSE)</f>
        <v>{"t":"i","i":1</v>
      </c>
      <c r="J24" t="str">
        <f t="shared" si="16"/>
        <v>,"c":50,"tr":0}</v>
      </c>
      <c r="K24" t="str">
        <f t="shared" si="17"/>
        <v>]}</v>
      </c>
      <c r="L24" t="str">
        <f t="shared" si="18"/>
        <v>{"g":20,"i":[{"t":"i","i":1,"c":50,"tr":0}]}</v>
      </c>
      <c r="M24">
        <f t="shared" si="10"/>
        <v>6</v>
      </c>
      <c r="N24">
        <f t="shared" si="11"/>
        <v>1</v>
      </c>
      <c r="O24">
        <f t="shared" si="12"/>
        <v>1</v>
      </c>
      <c r="X24">
        <f t="shared" si="0"/>
        <v>7</v>
      </c>
      <c r="Y24">
        <f t="shared" si="1"/>
        <v>3</v>
      </c>
    </row>
    <row r="25" spans="1:25" x14ac:dyDescent="0.15">
      <c r="A25">
        <f t="shared" si="2"/>
        <v>0.25</v>
      </c>
      <c r="B25">
        <f t="shared" si="14"/>
        <v>700007001</v>
      </c>
      <c r="C25">
        <f t="shared" si="19"/>
        <v>700007</v>
      </c>
      <c r="D25">
        <v>1</v>
      </c>
      <c r="E25">
        <v>20</v>
      </c>
      <c r="F25" s="5" t="s">
        <v>334</v>
      </c>
      <c r="G25">
        <f t="shared" si="5"/>
        <v>1</v>
      </c>
      <c r="H25" t="str">
        <f t="shared" si="15"/>
        <v>{"g":20,"i":[</v>
      </c>
      <c r="I25" t="str">
        <f>I$6&amp;VLOOKUP(F25,物品!B:C,2,FALSE)</f>
        <v>{"t":"i","i":25011</v>
      </c>
      <c r="J25" t="str">
        <f t="shared" si="16"/>
        <v>,"c":1,"tr":0}</v>
      </c>
      <c r="K25" t="str">
        <f t="shared" si="17"/>
        <v>]}</v>
      </c>
      <c r="L25" t="str">
        <f t="shared" si="18"/>
        <v>{"g":20,"i":[{"t":"i","i":25011,"c":1,"tr":0}]}</v>
      </c>
      <c r="M25">
        <f t="shared" si="10"/>
        <v>7</v>
      </c>
      <c r="N25">
        <f t="shared" si="11"/>
        <v>2</v>
      </c>
      <c r="O25">
        <f t="shared" si="12"/>
        <v>1</v>
      </c>
      <c r="X25">
        <f t="shared" si="0"/>
        <v>7</v>
      </c>
      <c r="Y25">
        <f t="shared" si="1"/>
        <v>4</v>
      </c>
    </row>
    <row r="26" spans="1:25" x14ac:dyDescent="0.15">
      <c r="A26">
        <f t="shared" si="2"/>
        <v>0.25</v>
      </c>
      <c r="B26">
        <f t="shared" si="14"/>
        <v>700007002</v>
      </c>
      <c r="C26">
        <f t="shared" si="19"/>
        <v>700007</v>
      </c>
      <c r="D26">
        <v>2</v>
      </c>
      <c r="E26">
        <v>20</v>
      </c>
      <c r="F26" s="5" t="s">
        <v>336</v>
      </c>
      <c r="G26">
        <f t="shared" si="5"/>
        <v>1</v>
      </c>
      <c r="H26" t="str">
        <f t="shared" si="15"/>
        <v>{"g":20,"i":[</v>
      </c>
      <c r="I26" t="str">
        <f>I$6&amp;VLOOKUP(F26,物品!B:C,2,FALSE)</f>
        <v>{"t":"i","i":25012</v>
      </c>
      <c r="J26" t="str">
        <f t="shared" si="16"/>
        <v>,"c":1,"tr":0}</v>
      </c>
      <c r="K26" t="str">
        <f t="shared" si="17"/>
        <v>]}</v>
      </c>
      <c r="L26" t="str">
        <f t="shared" si="18"/>
        <v>{"g":20,"i":[{"t":"i","i":25012,"c":1,"tr":0}]}</v>
      </c>
      <c r="M26">
        <f t="shared" si="10"/>
        <v>7</v>
      </c>
      <c r="N26">
        <f t="shared" si="11"/>
        <v>2</v>
      </c>
      <c r="O26">
        <f t="shared" si="12"/>
        <v>1</v>
      </c>
      <c r="X26">
        <f t="shared" si="0"/>
        <v>7</v>
      </c>
      <c r="Y26">
        <f t="shared" si="1"/>
        <v>5</v>
      </c>
    </row>
    <row r="27" spans="1:25" x14ac:dyDescent="0.15">
      <c r="A27">
        <f t="shared" si="2"/>
        <v>0.25</v>
      </c>
      <c r="B27">
        <f t="shared" si="14"/>
        <v>700007003</v>
      </c>
      <c r="C27">
        <f t="shared" si="19"/>
        <v>700007</v>
      </c>
      <c r="D27">
        <v>3</v>
      </c>
      <c r="E27">
        <v>20</v>
      </c>
      <c r="F27" t="s">
        <v>223</v>
      </c>
      <c r="G27">
        <f t="shared" si="5"/>
        <v>1</v>
      </c>
      <c r="H27" t="str">
        <f t="shared" si="15"/>
        <v>{"g":20,"i":[</v>
      </c>
      <c r="I27" t="str">
        <f>I$6&amp;VLOOKUP(F27,物品!B:C,2,FALSE)</f>
        <v>{"t":"i","i":29001</v>
      </c>
      <c r="J27" t="str">
        <f t="shared" si="16"/>
        <v>,"c":1,"tr":0}</v>
      </c>
      <c r="K27" t="str">
        <f t="shared" si="17"/>
        <v>]}</v>
      </c>
      <c r="L27" t="str">
        <f t="shared" si="18"/>
        <v>{"g":20,"i":[{"t":"i","i":29001,"c":1,"tr":0}]}</v>
      </c>
      <c r="M27">
        <f t="shared" si="10"/>
        <v>7</v>
      </c>
      <c r="N27">
        <f t="shared" si="11"/>
        <v>2</v>
      </c>
      <c r="O27">
        <f t="shared" si="12"/>
        <v>1</v>
      </c>
      <c r="X27">
        <f t="shared" si="0"/>
        <v>7</v>
      </c>
      <c r="Y27">
        <f t="shared" si="1"/>
        <v>6</v>
      </c>
    </row>
    <row r="28" spans="1:25" x14ac:dyDescent="0.15">
      <c r="A28">
        <f t="shared" si="2"/>
        <v>0.25</v>
      </c>
      <c r="B28">
        <f t="shared" si="14"/>
        <v>700007004</v>
      </c>
      <c r="C28">
        <f t="shared" si="19"/>
        <v>700007</v>
      </c>
      <c r="D28">
        <v>4</v>
      </c>
      <c r="E28">
        <v>20</v>
      </c>
      <c r="F28" t="s">
        <v>335</v>
      </c>
      <c r="G28">
        <f t="shared" si="5"/>
        <v>50</v>
      </c>
      <c r="H28" t="str">
        <f t="shared" si="15"/>
        <v>{"g":20,"i":[</v>
      </c>
      <c r="I28" t="str">
        <f>I$6&amp;VLOOKUP(F28,物品!B:C,2,FALSE)</f>
        <v>{"t":"i","i":1</v>
      </c>
      <c r="J28" t="str">
        <f t="shared" si="16"/>
        <v>,"c":50,"tr":0}</v>
      </c>
      <c r="K28" t="str">
        <f t="shared" si="17"/>
        <v>]}</v>
      </c>
      <c r="L28" t="str">
        <f t="shared" si="18"/>
        <v>{"g":20,"i":[{"t":"i","i":1,"c":50,"tr":0}]}</v>
      </c>
      <c r="M28">
        <f t="shared" si="10"/>
        <v>7</v>
      </c>
      <c r="N28">
        <f t="shared" si="11"/>
        <v>2</v>
      </c>
      <c r="O28">
        <f t="shared" si="12"/>
        <v>1</v>
      </c>
      <c r="X28">
        <f t="shared" si="0"/>
        <v>7</v>
      </c>
      <c r="Y28">
        <f t="shared" si="1"/>
        <v>7</v>
      </c>
    </row>
    <row r="29" spans="1:25" x14ac:dyDescent="0.15">
      <c r="A29">
        <f t="shared" si="2"/>
        <v>0.25</v>
      </c>
      <c r="B29">
        <f t="shared" ref="B29:B92" si="20">C29*1000+D29</f>
        <v>700008001</v>
      </c>
      <c r="C29">
        <f t="shared" si="19"/>
        <v>700008</v>
      </c>
      <c r="D29">
        <v>1</v>
      </c>
      <c r="E29">
        <v>20</v>
      </c>
      <c r="F29" s="5" t="s">
        <v>334</v>
      </c>
      <c r="G29">
        <f t="shared" si="5"/>
        <v>1</v>
      </c>
      <c r="H29" t="str">
        <f t="shared" ref="H29:H92" si="21">IF(E29=0,"",H$5&amp;E29&amp;H$6)</f>
        <v>{"g":20,"i":[</v>
      </c>
      <c r="I29" t="str">
        <f>I$6&amp;VLOOKUP(F29,物品!B:C,2,FALSE)</f>
        <v>{"t":"i","i":25011</v>
      </c>
      <c r="J29" t="str">
        <f t="shared" ref="J29:J92" si="22">J$5&amp;G29&amp;J$6</f>
        <v>,"c":1,"tr":0}</v>
      </c>
      <c r="K29" t="str">
        <f t="shared" ref="K29:K92" si="23">IF(H29="","",K$6)</f>
        <v>]}</v>
      </c>
      <c r="L29" t="str">
        <f t="shared" ref="L29:L92" si="24">H29&amp;I29&amp;J29&amp;K29</f>
        <v>{"g":20,"i":[{"t":"i","i":25011,"c":1,"tr":0}]}</v>
      </c>
      <c r="M29">
        <f t="shared" si="10"/>
        <v>8</v>
      </c>
      <c r="N29">
        <f t="shared" si="11"/>
        <v>3</v>
      </c>
      <c r="O29">
        <f t="shared" si="12"/>
        <v>1</v>
      </c>
      <c r="X29">
        <f t="shared" si="0"/>
        <v>8</v>
      </c>
      <c r="Y29">
        <f t="shared" si="1"/>
        <v>1</v>
      </c>
    </row>
    <row r="30" spans="1:25" x14ac:dyDescent="0.15">
      <c r="A30">
        <f t="shared" si="2"/>
        <v>0.25</v>
      </c>
      <c r="B30">
        <f t="shared" si="20"/>
        <v>700008002</v>
      </c>
      <c r="C30">
        <f t="shared" si="19"/>
        <v>700008</v>
      </c>
      <c r="D30">
        <v>2</v>
      </c>
      <c r="E30">
        <v>20</v>
      </c>
      <c r="F30" s="5" t="s">
        <v>336</v>
      </c>
      <c r="G30">
        <f t="shared" si="5"/>
        <v>1</v>
      </c>
      <c r="H30" t="str">
        <f t="shared" si="21"/>
        <v>{"g":20,"i":[</v>
      </c>
      <c r="I30" t="str">
        <f>I$6&amp;VLOOKUP(F30,物品!B:C,2,FALSE)</f>
        <v>{"t":"i","i":25012</v>
      </c>
      <c r="J30" t="str">
        <f t="shared" si="22"/>
        <v>,"c":1,"tr":0}</v>
      </c>
      <c r="K30" t="str">
        <f t="shared" si="23"/>
        <v>]}</v>
      </c>
      <c r="L30" t="str">
        <f t="shared" si="24"/>
        <v>{"g":20,"i":[{"t":"i","i":25012,"c":1,"tr":0}]}</v>
      </c>
      <c r="M30">
        <f t="shared" si="10"/>
        <v>8</v>
      </c>
      <c r="N30">
        <f t="shared" si="11"/>
        <v>3</v>
      </c>
      <c r="O30">
        <f t="shared" si="12"/>
        <v>1</v>
      </c>
      <c r="X30">
        <f t="shared" si="0"/>
        <v>8</v>
      </c>
      <c r="Y30">
        <f t="shared" si="1"/>
        <v>2</v>
      </c>
    </row>
    <row r="31" spans="1:25" x14ac:dyDescent="0.15">
      <c r="A31">
        <f t="shared" si="2"/>
        <v>0.25</v>
      </c>
      <c r="B31">
        <f t="shared" si="20"/>
        <v>700008003</v>
      </c>
      <c r="C31">
        <f t="shared" si="19"/>
        <v>700008</v>
      </c>
      <c r="D31">
        <v>3</v>
      </c>
      <c r="E31">
        <v>20</v>
      </c>
      <c r="F31" t="s">
        <v>223</v>
      </c>
      <c r="G31">
        <f t="shared" si="5"/>
        <v>1</v>
      </c>
      <c r="H31" t="str">
        <f t="shared" si="21"/>
        <v>{"g":20,"i":[</v>
      </c>
      <c r="I31" t="str">
        <f>I$6&amp;VLOOKUP(F31,物品!B:C,2,FALSE)</f>
        <v>{"t":"i","i":29001</v>
      </c>
      <c r="J31" t="str">
        <f t="shared" si="22"/>
        <v>,"c":1,"tr":0}</v>
      </c>
      <c r="K31" t="str">
        <f t="shared" si="23"/>
        <v>]}</v>
      </c>
      <c r="L31" t="str">
        <f t="shared" si="24"/>
        <v>{"g":20,"i":[{"t":"i","i":29001,"c":1,"tr":0}]}</v>
      </c>
      <c r="M31">
        <f t="shared" si="10"/>
        <v>8</v>
      </c>
      <c r="N31">
        <f t="shared" si="11"/>
        <v>3</v>
      </c>
      <c r="O31">
        <f t="shared" si="12"/>
        <v>1</v>
      </c>
      <c r="X31">
        <f t="shared" si="0"/>
        <v>8</v>
      </c>
      <c r="Y31">
        <f t="shared" si="1"/>
        <v>3</v>
      </c>
    </row>
    <row r="32" spans="1:25" x14ac:dyDescent="0.15">
      <c r="A32">
        <f t="shared" si="2"/>
        <v>0.25</v>
      </c>
      <c r="B32">
        <f t="shared" si="20"/>
        <v>700008004</v>
      </c>
      <c r="C32">
        <f t="shared" si="19"/>
        <v>700008</v>
      </c>
      <c r="D32">
        <v>4</v>
      </c>
      <c r="E32">
        <v>20</v>
      </c>
      <c r="F32" t="s">
        <v>335</v>
      </c>
      <c r="G32">
        <f t="shared" si="5"/>
        <v>50</v>
      </c>
      <c r="H32" t="str">
        <f t="shared" si="21"/>
        <v>{"g":20,"i":[</v>
      </c>
      <c r="I32" t="str">
        <f>I$6&amp;VLOOKUP(F32,物品!B:C,2,FALSE)</f>
        <v>{"t":"i","i":1</v>
      </c>
      <c r="J32" t="str">
        <f t="shared" si="22"/>
        <v>,"c":50,"tr":0}</v>
      </c>
      <c r="K32" t="str">
        <f t="shared" si="23"/>
        <v>]}</v>
      </c>
      <c r="L32" t="str">
        <f t="shared" si="24"/>
        <v>{"g":20,"i":[{"t":"i","i":1,"c":50,"tr":0}]}</v>
      </c>
      <c r="M32">
        <f t="shared" si="10"/>
        <v>8</v>
      </c>
      <c r="N32">
        <f t="shared" si="11"/>
        <v>3</v>
      </c>
      <c r="O32">
        <f t="shared" si="12"/>
        <v>1</v>
      </c>
      <c r="X32">
        <f t="shared" si="0"/>
        <v>8</v>
      </c>
      <c r="Y32">
        <f t="shared" si="1"/>
        <v>4</v>
      </c>
    </row>
    <row r="33" spans="1:25" x14ac:dyDescent="0.15">
      <c r="A33">
        <f t="shared" si="2"/>
        <v>0.25</v>
      </c>
      <c r="B33">
        <f t="shared" si="20"/>
        <v>700009001</v>
      </c>
      <c r="C33">
        <f t="shared" si="19"/>
        <v>700009</v>
      </c>
      <c r="D33">
        <v>1</v>
      </c>
      <c r="E33">
        <v>20</v>
      </c>
      <c r="F33" s="5" t="s">
        <v>334</v>
      </c>
      <c r="G33">
        <f t="shared" si="5"/>
        <v>1</v>
      </c>
      <c r="H33" t="str">
        <f t="shared" si="21"/>
        <v>{"g":20,"i":[</v>
      </c>
      <c r="I33" t="str">
        <f>I$6&amp;VLOOKUP(F33,物品!B:C,2,FALSE)</f>
        <v>{"t":"i","i":25011</v>
      </c>
      <c r="J33" t="str">
        <f t="shared" si="22"/>
        <v>,"c":1,"tr":0}</v>
      </c>
      <c r="K33" t="str">
        <f t="shared" si="23"/>
        <v>]}</v>
      </c>
      <c r="L33" t="str">
        <f t="shared" si="24"/>
        <v>{"g":20,"i":[{"t":"i","i":25011,"c":1,"tr":0}]}</v>
      </c>
      <c r="M33">
        <f t="shared" si="10"/>
        <v>9</v>
      </c>
      <c r="N33">
        <f t="shared" si="11"/>
        <v>4</v>
      </c>
      <c r="O33">
        <f t="shared" si="12"/>
        <v>1</v>
      </c>
      <c r="X33">
        <f t="shared" si="0"/>
        <v>8</v>
      </c>
      <c r="Y33">
        <f t="shared" si="1"/>
        <v>5</v>
      </c>
    </row>
    <row r="34" spans="1:25" x14ac:dyDescent="0.15">
      <c r="A34">
        <f t="shared" si="2"/>
        <v>0.25</v>
      </c>
      <c r="B34">
        <f t="shared" si="20"/>
        <v>700009002</v>
      </c>
      <c r="C34">
        <f t="shared" si="19"/>
        <v>700009</v>
      </c>
      <c r="D34">
        <v>2</v>
      </c>
      <c r="E34">
        <v>20</v>
      </c>
      <c r="F34" s="5" t="s">
        <v>336</v>
      </c>
      <c r="G34">
        <f t="shared" si="5"/>
        <v>1</v>
      </c>
      <c r="H34" t="str">
        <f t="shared" si="21"/>
        <v>{"g":20,"i":[</v>
      </c>
      <c r="I34" t="str">
        <f>I$6&amp;VLOOKUP(F34,物品!B:C,2,FALSE)</f>
        <v>{"t":"i","i":25012</v>
      </c>
      <c r="J34" t="str">
        <f t="shared" si="22"/>
        <v>,"c":1,"tr":0}</v>
      </c>
      <c r="K34" t="str">
        <f t="shared" si="23"/>
        <v>]}</v>
      </c>
      <c r="L34" t="str">
        <f t="shared" si="24"/>
        <v>{"g":20,"i":[{"t":"i","i":25012,"c":1,"tr":0}]}</v>
      </c>
      <c r="M34">
        <f t="shared" si="10"/>
        <v>9</v>
      </c>
      <c r="N34">
        <f t="shared" si="11"/>
        <v>4</v>
      </c>
      <c r="O34">
        <f t="shared" si="12"/>
        <v>1</v>
      </c>
      <c r="X34">
        <f t="shared" si="0"/>
        <v>8</v>
      </c>
      <c r="Y34">
        <f t="shared" si="1"/>
        <v>6</v>
      </c>
    </row>
    <row r="35" spans="1:25" x14ac:dyDescent="0.15">
      <c r="A35">
        <f t="shared" si="2"/>
        <v>0.25</v>
      </c>
      <c r="B35">
        <f t="shared" si="20"/>
        <v>700009003</v>
      </c>
      <c r="C35">
        <f t="shared" si="19"/>
        <v>700009</v>
      </c>
      <c r="D35">
        <v>3</v>
      </c>
      <c r="E35">
        <v>20</v>
      </c>
      <c r="F35" t="s">
        <v>223</v>
      </c>
      <c r="G35">
        <f t="shared" si="5"/>
        <v>1</v>
      </c>
      <c r="H35" t="str">
        <f t="shared" si="21"/>
        <v>{"g":20,"i":[</v>
      </c>
      <c r="I35" t="str">
        <f>I$6&amp;VLOOKUP(F35,物品!B:C,2,FALSE)</f>
        <v>{"t":"i","i":29001</v>
      </c>
      <c r="J35" t="str">
        <f t="shared" si="22"/>
        <v>,"c":1,"tr":0}</v>
      </c>
      <c r="K35" t="str">
        <f t="shared" si="23"/>
        <v>]}</v>
      </c>
      <c r="L35" t="str">
        <f t="shared" si="24"/>
        <v>{"g":20,"i":[{"t":"i","i":29001,"c":1,"tr":0}]}</v>
      </c>
      <c r="M35">
        <f t="shared" si="10"/>
        <v>9</v>
      </c>
      <c r="N35">
        <f t="shared" si="11"/>
        <v>4</v>
      </c>
      <c r="O35">
        <f t="shared" si="12"/>
        <v>1</v>
      </c>
      <c r="X35">
        <f t="shared" si="0"/>
        <v>8</v>
      </c>
      <c r="Y35">
        <f t="shared" si="1"/>
        <v>7</v>
      </c>
    </row>
    <row r="36" spans="1:25" x14ac:dyDescent="0.15">
      <c r="A36">
        <f t="shared" si="2"/>
        <v>0.25</v>
      </c>
      <c r="B36">
        <f t="shared" si="20"/>
        <v>700009004</v>
      </c>
      <c r="C36">
        <f t="shared" si="19"/>
        <v>700009</v>
      </c>
      <c r="D36">
        <v>4</v>
      </c>
      <c r="E36">
        <v>20</v>
      </c>
      <c r="F36" t="s">
        <v>335</v>
      </c>
      <c r="G36">
        <f t="shared" si="5"/>
        <v>50</v>
      </c>
      <c r="H36" t="str">
        <f t="shared" si="21"/>
        <v>{"g":20,"i":[</v>
      </c>
      <c r="I36" t="str">
        <f>I$6&amp;VLOOKUP(F36,物品!B:C,2,FALSE)</f>
        <v>{"t":"i","i":1</v>
      </c>
      <c r="J36" t="str">
        <f t="shared" si="22"/>
        <v>,"c":50,"tr":0}</v>
      </c>
      <c r="K36" t="str">
        <f t="shared" si="23"/>
        <v>]}</v>
      </c>
      <c r="L36" t="str">
        <f t="shared" si="24"/>
        <v>{"g":20,"i":[{"t":"i","i":1,"c":50,"tr":0}]}</v>
      </c>
      <c r="M36">
        <f t="shared" si="10"/>
        <v>9</v>
      </c>
      <c r="N36">
        <f t="shared" si="11"/>
        <v>4</v>
      </c>
      <c r="O36">
        <f t="shared" si="12"/>
        <v>1</v>
      </c>
      <c r="X36">
        <f t="shared" si="0"/>
        <v>8</v>
      </c>
      <c r="Y36">
        <f t="shared" si="1"/>
        <v>8</v>
      </c>
    </row>
    <row r="37" spans="1:25" x14ac:dyDescent="0.15">
      <c r="A37">
        <f t="shared" si="2"/>
        <v>0.25</v>
      </c>
      <c r="B37">
        <f t="shared" si="20"/>
        <v>700010001</v>
      </c>
      <c r="C37">
        <f t="shared" si="19"/>
        <v>700010</v>
      </c>
      <c r="D37">
        <v>1</v>
      </c>
      <c r="E37">
        <v>20</v>
      </c>
      <c r="F37" s="5" t="s">
        <v>334</v>
      </c>
      <c r="G37">
        <f t="shared" si="5"/>
        <v>1</v>
      </c>
      <c r="H37" t="str">
        <f t="shared" si="21"/>
        <v>{"g":20,"i":[</v>
      </c>
      <c r="I37" t="str">
        <f>I$6&amp;VLOOKUP(F37,物品!B:C,2,FALSE)</f>
        <v>{"t":"i","i":25011</v>
      </c>
      <c r="J37" t="str">
        <f t="shared" si="22"/>
        <v>,"c":1,"tr":0}</v>
      </c>
      <c r="K37" t="str">
        <f t="shared" si="23"/>
        <v>]}</v>
      </c>
      <c r="L37" t="str">
        <f t="shared" si="24"/>
        <v>{"g":20,"i":[{"t":"i","i":25011,"c":1,"tr":0}]}</v>
      </c>
      <c r="M37">
        <f t="shared" si="10"/>
        <v>10</v>
      </c>
      <c r="N37">
        <f t="shared" si="11"/>
        <v>0</v>
      </c>
      <c r="O37">
        <f t="shared" si="12"/>
        <v>2</v>
      </c>
      <c r="X37">
        <f t="shared" si="0"/>
        <v>9</v>
      </c>
      <c r="Y37">
        <f t="shared" si="1"/>
        <v>1</v>
      </c>
    </row>
    <row r="38" spans="1:25" x14ac:dyDescent="0.15">
      <c r="A38">
        <f t="shared" si="2"/>
        <v>0.25</v>
      </c>
      <c r="B38">
        <f t="shared" si="20"/>
        <v>700010002</v>
      </c>
      <c r="C38">
        <f t="shared" si="19"/>
        <v>700010</v>
      </c>
      <c r="D38">
        <v>2</v>
      </c>
      <c r="E38">
        <v>20</v>
      </c>
      <c r="F38" s="5" t="s">
        <v>336</v>
      </c>
      <c r="G38">
        <f t="shared" si="5"/>
        <v>1</v>
      </c>
      <c r="H38" t="str">
        <f t="shared" si="21"/>
        <v>{"g":20,"i":[</v>
      </c>
      <c r="I38" t="str">
        <f>I$6&amp;VLOOKUP(F38,物品!B:C,2,FALSE)</f>
        <v>{"t":"i","i":25012</v>
      </c>
      <c r="J38" t="str">
        <f t="shared" si="22"/>
        <v>,"c":1,"tr":0}</v>
      </c>
      <c r="K38" t="str">
        <f t="shared" si="23"/>
        <v>]}</v>
      </c>
      <c r="L38" t="str">
        <f t="shared" si="24"/>
        <v>{"g":20,"i":[{"t":"i","i":25012,"c":1,"tr":0}]}</v>
      </c>
      <c r="M38">
        <f t="shared" si="10"/>
        <v>10</v>
      </c>
      <c r="N38">
        <f t="shared" si="11"/>
        <v>0</v>
      </c>
      <c r="O38">
        <f t="shared" si="12"/>
        <v>2</v>
      </c>
      <c r="X38">
        <f t="shared" si="0"/>
        <v>9</v>
      </c>
      <c r="Y38">
        <f t="shared" si="1"/>
        <v>2</v>
      </c>
    </row>
    <row r="39" spans="1:25" x14ac:dyDescent="0.15">
      <c r="A39">
        <f t="shared" si="2"/>
        <v>0.25</v>
      </c>
      <c r="B39">
        <f t="shared" si="20"/>
        <v>700010003</v>
      </c>
      <c r="C39">
        <f t="shared" si="19"/>
        <v>700010</v>
      </c>
      <c r="D39">
        <v>3</v>
      </c>
      <c r="E39">
        <v>20</v>
      </c>
      <c r="F39" t="s">
        <v>223</v>
      </c>
      <c r="G39">
        <f t="shared" si="5"/>
        <v>1</v>
      </c>
      <c r="H39" t="str">
        <f t="shared" si="21"/>
        <v>{"g":20,"i":[</v>
      </c>
      <c r="I39" t="str">
        <f>I$6&amp;VLOOKUP(F39,物品!B:C,2,FALSE)</f>
        <v>{"t":"i","i":29001</v>
      </c>
      <c r="J39" t="str">
        <f t="shared" si="22"/>
        <v>,"c":1,"tr":0}</v>
      </c>
      <c r="K39" t="str">
        <f t="shared" si="23"/>
        <v>]}</v>
      </c>
      <c r="L39" t="str">
        <f t="shared" si="24"/>
        <v>{"g":20,"i":[{"t":"i","i":29001,"c":1,"tr":0}]}</v>
      </c>
      <c r="M39">
        <f t="shared" si="10"/>
        <v>10</v>
      </c>
      <c r="N39">
        <f t="shared" si="11"/>
        <v>0</v>
      </c>
      <c r="O39">
        <f t="shared" si="12"/>
        <v>2</v>
      </c>
      <c r="X39">
        <f t="shared" si="0"/>
        <v>9</v>
      </c>
      <c r="Y39">
        <f t="shared" si="1"/>
        <v>3</v>
      </c>
    </row>
    <row r="40" spans="1:25" x14ac:dyDescent="0.15">
      <c r="A40">
        <f t="shared" si="2"/>
        <v>0.25</v>
      </c>
      <c r="B40">
        <f t="shared" si="20"/>
        <v>700010004</v>
      </c>
      <c r="C40">
        <f t="shared" si="19"/>
        <v>700010</v>
      </c>
      <c r="D40">
        <v>4</v>
      </c>
      <c r="E40">
        <v>20</v>
      </c>
      <c r="F40" t="s">
        <v>335</v>
      </c>
      <c r="G40">
        <f t="shared" si="5"/>
        <v>50</v>
      </c>
      <c r="H40" t="str">
        <f t="shared" si="21"/>
        <v>{"g":20,"i":[</v>
      </c>
      <c r="I40" t="str">
        <f>I$6&amp;VLOOKUP(F40,物品!B:C,2,FALSE)</f>
        <v>{"t":"i","i":1</v>
      </c>
      <c r="J40" t="str">
        <f t="shared" si="22"/>
        <v>,"c":50,"tr":0}</v>
      </c>
      <c r="K40" t="str">
        <f t="shared" si="23"/>
        <v>]}</v>
      </c>
      <c r="L40" t="str">
        <f t="shared" si="24"/>
        <v>{"g":20,"i":[{"t":"i","i":1,"c":50,"tr":0}]}</v>
      </c>
      <c r="M40">
        <f t="shared" si="10"/>
        <v>10</v>
      </c>
      <c r="N40">
        <f t="shared" si="11"/>
        <v>0</v>
      </c>
      <c r="O40">
        <f t="shared" si="12"/>
        <v>2</v>
      </c>
      <c r="X40">
        <f t="shared" si="0"/>
        <v>9</v>
      </c>
      <c r="Y40">
        <f t="shared" si="1"/>
        <v>4</v>
      </c>
    </row>
    <row r="41" spans="1:25" s="4" customFormat="1" x14ac:dyDescent="0.15">
      <c r="A41" s="4">
        <f t="shared" si="2"/>
        <v>0.25</v>
      </c>
      <c r="B41" s="4">
        <f t="shared" si="20"/>
        <v>700011001</v>
      </c>
      <c r="C41" s="4">
        <f t="shared" si="19"/>
        <v>700011</v>
      </c>
      <c r="D41" s="4">
        <v>1</v>
      </c>
      <c r="E41" s="4">
        <v>20</v>
      </c>
      <c r="F41" s="8" t="s">
        <v>334</v>
      </c>
      <c r="G41" s="4">
        <f t="shared" si="5"/>
        <v>1</v>
      </c>
      <c r="H41" s="4" t="str">
        <f t="shared" si="21"/>
        <v>{"g":20,"i":[</v>
      </c>
      <c r="I41" s="4" t="str">
        <f>I$6&amp;VLOOKUP(F41,物品!B:C,2,FALSE)</f>
        <v>{"t":"i","i":25011</v>
      </c>
      <c r="J41" s="4" t="str">
        <f t="shared" si="22"/>
        <v>,"c":1,"tr":0}</v>
      </c>
      <c r="K41" s="4" t="str">
        <f t="shared" si="23"/>
        <v>]}</v>
      </c>
      <c r="L41" s="4" t="str">
        <f t="shared" si="24"/>
        <v>{"g":20,"i":[{"t":"i","i":25011,"c":1,"tr":0}]}</v>
      </c>
      <c r="M41" s="4">
        <f t="shared" si="10"/>
        <v>11</v>
      </c>
      <c r="N41" s="4">
        <f t="shared" si="11"/>
        <v>1</v>
      </c>
      <c r="O41" s="4">
        <f t="shared" si="12"/>
        <v>2</v>
      </c>
      <c r="X41" s="4">
        <f t="shared" si="0"/>
        <v>9</v>
      </c>
      <c r="Y41" s="4">
        <f t="shared" si="1"/>
        <v>5</v>
      </c>
    </row>
    <row r="42" spans="1:25" x14ac:dyDescent="0.15">
      <c r="A42">
        <f t="shared" si="2"/>
        <v>0.25</v>
      </c>
      <c r="B42">
        <f t="shared" si="20"/>
        <v>700011002</v>
      </c>
      <c r="C42">
        <f t="shared" si="19"/>
        <v>700011</v>
      </c>
      <c r="D42">
        <v>2</v>
      </c>
      <c r="E42">
        <v>20</v>
      </c>
      <c r="F42" s="5" t="s">
        <v>336</v>
      </c>
      <c r="G42">
        <f t="shared" si="5"/>
        <v>1</v>
      </c>
      <c r="H42" t="str">
        <f t="shared" si="21"/>
        <v>{"g":20,"i":[</v>
      </c>
      <c r="I42" t="str">
        <f>I$6&amp;VLOOKUP(F42,物品!B:C,2,FALSE)</f>
        <v>{"t":"i","i":25012</v>
      </c>
      <c r="J42" t="str">
        <f t="shared" si="22"/>
        <v>,"c":1,"tr":0}</v>
      </c>
      <c r="K42" t="str">
        <f t="shared" si="23"/>
        <v>]}</v>
      </c>
      <c r="L42" t="str">
        <f t="shared" si="24"/>
        <v>{"g":20,"i":[{"t":"i","i":25012,"c":1,"tr":0}]}</v>
      </c>
      <c r="M42">
        <f t="shared" si="10"/>
        <v>11</v>
      </c>
      <c r="N42">
        <f t="shared" si="11"/>
        <v>1</v>
      </c>
      <c r="O42">
        <f t="shared" si="12"/>
        <v>2</v>
      </c>
      <c r="X42">
        <f t="shared" si="0"/>
        <v>9</v>
      </c>
      <c r="Y42">
        <f t="shared" si="1"/>
        <v>6</v>
      </c>
    </row>
    <row r="43" spans="1:25" x14ac:dyDescent="0.15">
      <c r="A43">
        <f t="shared" si="2"/>
        <v>0.25</v>
      </c>
      <c r="B43">
        <f t="shared" si="20"/>
        <v>700011003</v>
      </c>
      <c r="C43">
        <f t="shared" si="19"/>
        <v>700011</v>
      </c>
      <c r="D43">
        <v>3</v>
      </c>
      <c r="E43">
        <v>20</v>
      </c>
      <c r="F43" t="s">
        <v>223</v>
      </c>
      <c r="G43">
        <f t="shared" si="5"/>
        <v>1</v>
      </c>
      <c r="H43" t="str">
        <f t="shared" si="21"/>
        <v>{"g":20,"i":[</v>
      </c>
      <c r="I43" t="str">
        <f>I$6&amp;VLOOKUP(F43,物品!B:C,2,FALSE)</f>
        <v>{"t":"i","i":29001</v>
      </c>
      <c r="J43" t="str">
        <f t="shared" si="22"/>
        <v>,"c":1,"tr":0}</v>
      </c>
      <c r="K43" t="str">
        <f t="shared" si="23"/>
        <v>]}</v>
      </c>
      <c r="L43" t="str">
        <f t="shared" si="24"/>
        <v>{"g":20,"i":[{"t":"i","i":29001,"c":1,"tr":0}]}</v>
      </c>
      <c r="M43">
        <f t="shared" si="10"/>
        <v>11</v>
      </c>
      <c r="N43">
        <f t="shared" si="11"/>
        <v>1</v>
      </c>
      <c r="O43">
        <f t="shared" si="12"/>
        <v>2</v>
      </c>
      <c r="X43">
        <f t="shared" si="0"/>
        <v>9</v>
      </c>
      <c r="Y43">
        <f t="shared" si="1"/>
        <v>7</v>
      </c>
    </row>
    <row r="44" spans="1:25" x14ac:dyDescent="0.15">
      <c r="A44">
        <f t="shared" si="2"/>
        <v>0.25</v>
      </c>
      <c r="B44">
        <f t="shared" si="20"/>
        <v>700011004</v>
      </c>
      <c r="C44">
        <f t="shared" si="19"/>
        <v>700011</v>
      </c>
      <c r="D44">
        <v>4</v>
      </c>
      <c r="E44">
        <v>20</v>
      </c>
      <c r="F44" t="s">
        <v>335</v>
      </c>
      <c r="G44">
        <f t="shared" si="5"/>
        <v>50</v>
      </c>
      <c r="H44" t="str">
        <f t="shared" si="21"/>
        <v>{"g":20,"i":[</v>
      </c>
      <c r="I44" t="str">
        <f>I$6&amp;VLOOKUP(F44,物品!B:C,2,FALSE)</f>
        <v>{"t":"i","i":1</v>
      </c>
      <c r="J44" t="str">
        <f t="shared" si="22"/>
        <v>,"c":50,"tr":0}</v>
      </c>
      <c r="K44" t="str">
        <f t="shared" si="23"/>
        <v>]}</v>
      </c>
      <c r="L44" t="str">
        <f t="shared" si="24"/>
        <v>{"g":20,"i":[{"t":"i","i":1,"c":50,"tr":0}]}</v>
      </c>
      <c r="M44">
        <f t="shared" si="10"/>
        <v>11</v>
      </c>
      <c r="N44">
        <f t="shared" si="11"/>
        <v>1</v>
      </c>
      <c r="O44">
        <f t="shared" si="12"/>
        <v>2</v>
      </c>
      <c r="X44">
        <f t="shared" si="0"/>
        <v>9</v>
      </c>
      <c r="Y44">
        <f t="shared" si="1"/>
        <v>8</v>
      </c>
    </row>
    <row r="45" spans="1:25" x14ac:dyDescent="0.15">
      <c r="A45">
        <f t="shared" si="2"/>
        <v>0.25</v>
      </c>
      <c r="B45">
        <f t="shared" si="20"/>
        <v>700012001</v>
      </c>
      <c r="C45">
        <f t="shared" si="19"/>
        <v>700012</v>
      </c>
      <c r="D45">
        <v>1</v>
      </c>
      <c r="E45">
        <v>20</v>
      </c>
      <c r="F45" s="5" t="s">
        <v>334</v>
      </c>
      <c r="G45">
        <f t="shared" si="5"/>
        <v>1</v>
      </c>
      <c r="H45" t="str">
        <f t="shared" si="21"/>
        <v>{"g":20,"i":[</v>
      </c>
      <c r="I45" t="str">
        <f>I$6&amp;VLOOKUP(F45,物品!B:C,2,FALSE)</f>
        <v>{"t":"i","i":25011</v>
      </c>
      <c r="J45" t="str">
        <f t="shared" si="22"/>
        <v>,"c":1,"tr":0}</v>
      </c>
      <c r="K45" t="str">
        <f t="shared" si="23"/>
        <v>]}</v>
      </c>
      <c r="L45" t="str">
        <f t="shared" si="24"/>
        <v>{"g":20,"i":[{"t":"i","i":25011,"c":1,"tr":0}]}</v>
      </c>
      <c r="M45">
        <f t="shared" si="10"/>
        <v>12</v>
      </c>
      <c r="N45">
        <f t="shared" si="11"/>
        <v>2</v>
      </c>
      <c r="O45">
        <f t="shared" si="12"/>
        <v>2</v>
      </c>
      <c r="X45">
        <f t="shared" si="0"/>
        <v>9</v>
      </c>
      <c r="Y45">
        <f t="shared" si="1"/>
        <v>9</v>
      </c>
    </row>
    <row r="46" spans="1:25" x14ac:dyDescent="0.15">
      <c r="A46">
        <f t="shared" si="2"/>
        <v>0.25</v>
      </c>
      <c r="B46">
        <f t="shared" si="20"/>
        <v>700012002</v>
      </c>
      <c r="C46">
        <f t="shared" si="19"/>
        <v>700012</v>
      </c>
      <c r="D46">
        <v>2</v>
      </c>
      <c r="E46">
        <v>20</v>
      </c>
      <c r="F46" s="5" t="s">
        <v>336</v>
      </c>
      <c r="G46">
        <f t="shared" si="5"/>
        <v>1</v>
      </c>
      <c r="H46" t="str">
        <f t="shared" si="21"/>
        <v>{"g":20,"i":[</v>
      </c>
      <c r="I46" t="str">
        <f>I$6&amp;VLOOKUP(F46,物品!B:C,2,FALSE)</f>
        <v>{"t":"i","i":25012</v>
      </c>
      <c r="J46" t="str">
        <f t="shared" si="22"/>
        <v>,"c":1,"tr":0}</v>
      </c>
      <c r="K46" t="str">
        <f t="shared" si="23"/>
        <v>]}</v>
      </c>
      <c r="L46" t="str">
        <f t="shared" si="24"/>
        <v>{"g":20,"i":[{"t":"i","i":25012,"c":1,"tr":0}]}</v>
      </c>
      <c r="M46">
        <f t="shared" si="10"/>
        <v>12</v>
      </c>
      <c r="N46">
        <f t="shared" si="11"/>
        <v>2</v>
      </c>
      <c r="O46">
        <f t="shared" si="12"/>
        <v>2</v>
      </c>
      <c r="X46">
        <f t="shared" si="0"/>
        <v>10</v>
      </c>
      <c r="Y46">
        <f t="shared" si="1"/>
        <v>1</v>
      </c>
    </row>
    <row r="47" spans="1:25" x14ac:dyDescent="0.15">
      <c r="A47">
        <f t="shared" si="2"/>
        <v>0.25</v>
      </c>
      <c r="B47">
        <f t="shared" si="20"/>
        <v>700012003</v>
      </c>
      <c r="C47">
        <f t="shared" si="19"/>
        <v>700012</v>
      </c>
      <c r="D47">
        <v>3</v>
      </c>
      <c r="E47">
        <v>20</v>
      </c>
      <c r="F47" t="s">
        <v>223</v>
      </c>
      <c r="G47">
        <f t="shared" si="5"/>
        <v>1</v>
      </c>
      <c r="H47" t="str">
        <f t="shared" si="21"/>
        <v>{"g":20,"i":[</v>
      </c>
      <c r="I47" t="str">
        <f>I$6&amp;VLOOKUP(F47,物品!B:C,2,FALSE)</f>
        <v>{"t":"i","i":29001</v>
      </c>
      <c r="J47" t="str">
        <f t="shared" si="22"/>
        <v>,"c":1,"tr":0}</v>
      </c>
      <c r="K47" t="str">
        <f t="shared" si="23"/>
        <v>]}</v>
      </c>
      <c r="L47" t="str">
        <f t="shared" si="24"/>
        <v>{"g":20,"i":[{"t":"i","i":29001,"c":1,"tr":0}]}</v>
      </c>
      <c r="M47">
        <f t="shared" si="10"/>
        <v>12</v>
      </c>
      <c r="N47">
        <f t="shared" si="11"/>
        <v>2</v>
      </c>
      <c r="O47">
        <f t="shared" si="12"/>
        <v>2</v>
      </c>
      <c r="X47">
        <f t="shared" si="0"/>
        <v>10</v>
      </c>
      <c r="Y47">
        <f t="shared" si="1"/>
        <v>2</v>
      </c>
    </row>
    <row r="48" spans="1:25" x14ac:dyDescent="0.15">
      <c r="A48">
        <f t="shared" si="2"/>
        <v>0.25</v>
      </c>
      <c r="B48">
        <f t="shared" si="20"/>
        <v>700012004</v>
      </c>
      <c r="C48">
        <f t="shared" si="19"/>
        <v>700012</v>
      </c>
      <c r="D48">
        <v>4</v>
      </c>
      <c r="E48">
        <v>20</v>
      </c>
      <c r="F48" t="s">
        <v>335</v>
      </c>
      <c r="G48">
        <f t="shared" si="5"/>
        <v>50</v>
      </c>
      <c r="H48" t="str">
        <f t="shared" si="21"/>
        <v>{"g":20,"i":[</v>
      </c>
      <c r="I48" t="str">
        <f>I$6&amp;VLOOKUP(F48,物品!B:C,2,FALSE)</f>
        <v>{"t":"i","i":1</v>
      </c>
      <c r="J48" t="str">
        <f t="shared" si="22"/>
        <v>,"c":50,"tr":0}</v>
      </c>
      <c r="K48" t="str">
        <f t="shared" si="23"/>
        <v>]}</v>
      </c>
      <c r="L48" t="str">
        <f t="shared" si="24"/>
        <v>{"g":20,"i":[{"t":"i","i":1,"c":50,"tr":0}]}</v>
      </c>
      <c r="M48">
        <f t="shared" si="10"/>
        <v>12</v>
      </c>
      <c r="N48">
        <f t="shared" si="11"/>
        <v>2</v>
      </c>
      <c r="O48">
        <f t="shared" si="12"/>
        <v>2</v>
      </c>
      <c r="X48">
        <f t="shared" si="0"/>
        <v>10</v>
      </c>
      <c r="Y48">
        <f t="shared" si="1"/>
        <v>3</v>
      </c>
    </row>
    <row r="49" spans="1:25" x14ac:dyDescent="0.15">
      <c r="A49">
        <f t="shared" si="2"/>
        <v>0.25</v>
      </c>
      <c r="B49">
        <f t="shared" si="20"/>
        <v>700013001</v>
      </c>
      <c r="C49">
        <f t="shared" si="19"/>
        <v>700013</v>
      </c>
      <c r="D49">
        <v>1</v>
      </c>
      <c r="E49">
        <v>20</v>
      </c>
      <c r="F49" s="5" t="s">
        <v>334</v>
      </c>
      <c r="G49">
        <f t="shared" si="5"/>
        <v>1</v>
      </c>
      <c r="H49" t="str">
        <f t="shared" si="21"/>
        <v>{"g":20,"i":[</v>
      </c>
      <c r="I49" t="str">
        <f>I$6&amp;VLOOKUP(F49,物品!B:C,2,FALSE)</f>
        <v>{"t":"i","i":25011</v>
      </c>
      <c r="J49" t="str">
        <f t="shared" si="22"/>
        <v>,"c":1,"tr":0}</v>
      </c>
      <c r="K49" t="str">
        <f t="shared" si="23"/>
        <v>]}</v>
      </c>
      <c r="L49" t="str">
        <f t="shared" si="24"/>
        <v>{"g":20,"i":[{"t":"i","i":25011,"c":1,"tr":0}]}</v>
      </c>
      <c r="M49">
        <f t="shared" si="10"/>
        <v>13</v>
      </c>
      <c r="N49">
        <f t="shared" si="11"/>
        <v>3</v>
      </c>
      <c r="O49">
        <f t="shared" si="12"/>
        <v>2</v>
      </c>
      <c r="X49">
        <f t="shared" si="0"/>
        <v>10</v>
      </c>
      <c r="Y49">
        <f t="shared" si="1"/>
        <v>4</v>
      </c>
    </row>
    <row r="50" spans="1:25" x14ac:dyDescent="0.15">
      <c r="A50">
        <f t="shared" si="2"/>
        <v>0.25</v>
      </c>
      <c r="B50">
        <f t="shared" si="20"/>
        <v>700013002</v>
      </c>
      <c r="C50">
        <f t="shared" si="19"/>
        <v>700013</v>
      </c>
      <c r="D50">
        <v>2</v>
      </c>
      <c r="E50">
        <v>20</v>
      </c>
      <c r="F50" s="5" t="s">
        <v>336</v>
      </c>
      <c r="G50">
        <f t="shared" si="5"/>
        <v>1</v>
      </c>
      <c r="H50" t="str">
        <f t="shared" si="21"/>
        <v>{"g":20,"i":[</v>
      </c>
      <c r="I50" t="str">
        <f>I$6&amp;VLOOKUP(F50,物品!B:C,2,FALSE)</f>
        <v>{"t":"i","i":25012</v>
      </c>
      <c r="J50" t="str">
        <f t="shared" si="22"/>
        <v>,"c":1,"tr":0}</v>
      </c>
      <c r="K50" t="str">
        <f t="shared" si="23"/>
        <v>]}</v>
      </c>
      <c r="L50" t="str">
        <f t="shared" si="24"/>
        <v>{"g":20,"i":[{"t":"i","i":25012,"c":1,"tr":0}]}</v>
      </c>
      <c r="M50">
        <f t="shared" si="10"/>
        <v>13</v>
      </c>
      <c r="N50">
        <f t="shared" si="11"/>
        <v>3</v>
      </c>
      <c r="O50">
        <f t="shared" si="12"/>
        <v>2</v>
      </c>
      <c r="X50">
        <f t="shared" si="0"/>
        <v>10</v>
      </c>
      <c r="Y50">
        <f t="shared" si="1"/>
        <v>5</v>
      </c>
    </row>
    <row r="51" spans="1:25" x14ac:dyDescent="0.15">
      <c r="A51">
        <f t="shared" si="2"/>
        <v>0.25</v>
      </c>
      <c r="B51">
        <f t="shared" si="20"/>
        <v>700013003</v>
      </c>
      <c r="C51">
        <f t="shared" si="19"/>
        <v>700013</v>
      </c>
      <c r="D51">
        <v>3</v>
      </c>
      <c r="E51">
        <v>20</v>
      </c>
      <c r="F51" t="s">
        <v>223</v>
      </c>
      <c r="G51">
        <f t="shared" si="5"/>
        <v>1</v>
      </c>
      <c r="H51" t="str">
        <f t="shared" si="21"/>
        <v>{"g":20,"i":[</v>
      </c>
      <c r="I51" t="str">
        <f>I$6&amp;VLOOKUP(F51,物品!B:C,2,FALSE)</f>
        <v>{"t":"i","i":29001</v>
      </c>
      <c r="J51" t="str">
        <f t="shared" si="22"/>
        <v>,"c":1,"tr":0}</v>
      </c>
      <c r="K51" t="str">
        <f t="shared" si="23"/>
        <v>]}</v>
      </c>
      <c r="L51" t="str">
        <f t="shared" si="24"/>
        <v>{"g":20,"i":[{"t":"i","i":29001,"c":1,"tr":0}]}</v>
      </c>
      <c r="M51">
        <f t="shared" si="10"/>
        <v>13</v>
      </c>
      <c r="N51">
        <f t="shared" si="11"/>
        <v>3</v>
      </c>
      <c r="O51">
        <f t="shared" si="12"/>
        <v>2</v>
      </c>
      <c r="X51">
        <f t="shared" ref="X51:X59" si="25">IF(Y51=1,X50+1,X50)</f>
        <v>10</v>
      </c>
      <c r="Y51">
        <f t="shared" ref="Y51:Y59" si="26">IF(X50=Y50,1,Y50+1)</f>
        <v>6</v>
      </c>
    </row>
    <row r="52" spans="1:25" x14ac:dyDescent="0.15">
      <c r="A52">
        <f t="shared" si="2"/>
        <v>0.25</v>
      </c>
      <c r="B52">
        <f t="shared" si="20"/>
        <v>700013004</v>
      </c>
      <c r="C52">
        <f t="shared" si="19"/>
        <v>700013</v>
      </c>
      <c r="D52">
        <v>4</v>
      </c>
      <c r="E52">
        <v>20</v>
      </c>
      <c r="F52" t="s">
        <v>335</v>
      </c>
      <c r="G52">
        <f t="shared" si="5"/>
        <v>50</v>
      </c>
      <c r="H52" t="str">
        <f t="shared" si="21"/>
        <v>{"g":20,"i":[</v>
      </c>
      <c r="I52" t="str">
        <f>I$6&amp;VLOOKUP(F52,物品!B:C,2,FALSE)</f>
        <v>{"t":"i","i":1</v>
      </c>
      <c r="J52" t="str">
        <f t="shared" si="22"/>
        <v>,"c":50,"tr":0}</v>
      </c>
      <c r="K52" t="str">
        <f t="shared" si="23"/>
        <v>]}</v>
      </c>
      <c r="L52" t="str">
        <f t="shared" si="24"/>
        <v>{"g":20,"i":[{"t":"i","i":1,"c":50,"tr":0}]}</v>
      </c>
      <c r="M52">
        <f t="shared" si="10"/>
        <v>13</v>
      </c>
      <c r="N52">
        <f t="shared" si="11"/>
        <v>3</v>
      </c>
      <c r="O52">
        <f t="shared" si="12"/>
        <v>2</v>
      </c>
      <c r="X52">
        <f t="shared" si="25"/>
        <v>10</v>
      </c>
      <c r="Y52">
        <f t="shared" si="26"/>
        <v>7</v>
      </c>
    </row>
    <row r="53" spans="1:25" x14ac:dyDescent="0.15">
      <c r="A53">
        <f t="shared" si="2"/>
        <v>0.25</v>
      </c>
      <c r="B53">
        <f t="shared" si="20"/>
        <v>700014001</v>
      </c>
      <c r="C53">
        <f t="shared" si="19"/>
        <v>700014</v>
      </c>
      <c r="D53">
        <v>1</v>
      </c>
      <c r="E53">
        <v>20</v>
      </c>
      <c r="F53" s="5" t="s">
        <v>334</v>
      </c>
      <c r="G53">
        <f t="shared" si="5"/>
        <v>1</v>
      </c>
      <c r="H53" t="str">
        <f t="shared" si="21"/>
        <v>{"g":20,"i":[</v>
      </c>
      <c r="I53" t="str">
        <f>I$6&amp;VLOOKUP(F53,物品!B:C,2,FALSE)</f>
        <v>{"t":"i","i":25011</v>
      </c>
      <c r="J53" t="str">
        <f t="shared" si="22"/>
        <v>,"c":1,"tr":0}</v>
      </c>
      <c r="K53" t="str">
        <f t="shared" si="23"/>
        <v>]}</v>
      </c>
      <c r="L53" t="str">
        <f t="shared" si="24"/>
        <v>{"g":20,"i":[{"t":"i","i":25011,"c":1,"tr":0}]}</v>
      </c>
      <c r="M53">
        <f t="shared" si="10"/>
        <v>14</v>
      </c>
      <c r="N53">
        <f t="shared" si="11"/>
        <v>4</v>
      </c>
      <c r="O53">
        <f t="shared" si="12"/>
        <v>2</v>
      </c>
      <c r="X53">
        <f t="shared" si="25"/>
        <v>10</v>
      </c>
      <c r="Y53">
        <f t="shared" si="26"/>
        <v>8</v>
      </c>
    </row>
    <row r="54" spans="1:25" x14ac:dyDescent="0.15">
      <c r="A54">
        <f t="shared" si="2"/>
        <v>0.25</v>
      </c>
      <c r="B54">
        <f t="shared" si="20"/>
        <v>700014002</v>
      </c>
      <c r="C54">
        <f t="shared" si="19"/>
        <v>700014</v>
      </c>
      <c r="D54">
        <v>2</v>
      </c>
      <c r="E54">
        <v>20</v>
      </c>
      <c r="F54" s="5" t="s">
        <v>336</v>
      </c>
      <c r="G54">
        <f t="shared" si="5"/>
        <v>1</v>
      </c>
      <c r="H54" t="str">
        <f t="shared" si="21"/>
        <v>{"g":20,"i":[</v>
      </c>
      <c r="I54" t="str">
        <f>I$6&amp;VLOOKUP(F54,物品!B:C,2,FALSE)</f>
        <v>{"t":"i","i":25012</v>
      </c>
      <c r="J54" t="str">
        <f t="shared" si="22"/>
        <v>,"c":1,"tr":0}</v>
      </c>
      <c r="K54" t="str">
        <f t="shared" si="23"/>
        <v>]}</v>
      </c>
      <c r="L54" t="str">
        <f t="shared" si="24"/>
        <v>{"g":20,"i":[{"t":"i","i":25012,"c":1,"tr":0}]}</v>
      </c>
      <c r="M54">
        <f t="shared" si="10"/>
        <v>14</v>
      </c>
      <c r="N54">
        <f t="shared" si="11"/>
        <v>4</v>
      </c>
      <c r="O54">
        <f t="shared" si="12"/>
        <v>2</v>
      </c>
      <c r="X54">
        <f t="shared" si="25"/>
        <v>10</v>
      </c>
      <c r="Y54">
        <f t="shared" si="26"/>
        <v>9</v>
      </c>
    </row>
    <row r="55" spans="1:25" x14ac:dyDescent="0.15">
      <c r="A55">
        <f t="shared" si="2"/>
        <v>0.25</v>
      </c>
      <c r="B55">
        <f t="shared" si="20"/>
        <v>700014003</v>
      </c>
      <c r="C55">
        <f t="shared" si="19"/>
        <v>700014</v>
      </c>
      <c r="D55">
        <v>3</v>
      </c>
      <c r="E55">
        <v>20</v>
      </c>
      <c r="F55" t="s">
        <v>223</v>
      </c>
      <c r="G55">
        <f t="shared" si="5"/>
        <v>1</v>
      </c>
      <c r="H55" t="str">
        <f t="shared" si="21"/>
        <v>{"g":20,"i":[</v>
      </c>
      <c r="I55" t="str">
        <f>I$6&amp;VLOOKUP(F55,物品!B:C,2,FALSE)</f>
        <v>{"t":"i","i":29001</v>
      </c>
      <c r="J55" t="str">
        <f t="shared" si="22"/>
        <v>,"c":1,"tr":0}</v>
      </c>
      <c r="K55" t="str">
        <f t="shared" si="23"/>
        <v>]}</v>
      </c>
      <c r="L55" t="str">
        <f t="shared" si="24"/>
        <v>{"g":20,"i":[{"t":"i","i":29001,"c":1,"tr":0}]}</v>
      </c>
      <c r="M55">
        <f t="shared" si="10"/>
        <v>14</v>
      </c>
      <c r="N55">
        <f t="shared" si="11"/>
        <v>4</v>
      </c>
      <c r="O55">
        <f t="shared" si="12"/>
        <v>2</v>
      </c>
      <c r="X55">
        <f t="shared" si="25"/>
        <v>10</v>
      </c>
      <c r="Y55">
        <f t="shared" si="26"/>
        <v>10</v>
      </c>
    </row>
    <row r="56" spans="1:25" x14ac:dyDescent="0.15">
      <c r="A56">
        <f t="shared" si="2"/>
        <v>0.25</v>
      </c>
      <c r="B56">
        <f t="shared" si="20"/>
        <v>700014004</v>
      </c>
      <c r="C56">
        <f t="shared" si="19"/>
        <v>700014</v>
      </c>
      <c r="D56">
        <v>4</v>
      </c>
      <c r="E56">
        <v>20</v>
      </c>
      <c r="F56" t="s">
        <v>335</v>
      </c>
      <c r="G56">
        <f t="shared" si="5"/>
        <v>50</v>
      </c>
      <c r="H56" t="str">
        <f t="shared" si="21"/>
        <v>{"g":20,"i":[</v>
      </c>
      <c r="I56" t="str">
        <f>I$6&amp;VLOOKUP(F56,物品!B:C,2,FALSE)</f>
        <v>{"t":"i","i":1</v>
      </c>
      <c r="J56" t="str">
        <f t="shared" si="22"/>
        <v>,"c":50,"tr":0}</v>
      </c>
      <c r="K56" t="str">
        <f t="shared" si="23"/>
        <v>]}</v>
      </c>
      <c r="L56" t="str">
        <f t="shared" si="24"/>
        <v>{"g":20,"i":[{"t":"i","i":1,"c":50,"tr":0}]}</v>
      </c>
      <c r="M56">
        <f t="shared" si="10"/>
        <v>14</v>
      </c>
      <c r="N56">
        <f t="shared" si="11"/>
        <v>4</v>
      </c>
      <c r="O56">
        <f t="shared" si="12"/>
        <v>2</v>
      </c>
      <c r="X56">
        <f t="shared" si="25"/>
        <v>11</v>
      </c>
      <c r="Y56">
        <f t="shared" si="26"/>
        <v>1</v>
      </c>
    </row>
    <row r="57" spans="1:25" s="6" customFormat="1" x14ac:dyDescent="0.15">
      <c r="A57" s="6">
        <f t="shared" si="2"/>
        <v>0.2</v>
      </c>
      <c r="B57" s="6">
        <f t="shared" si="20"/>
        <v>700015001</v>
      </c>
      <c r="C57" s="6">
        <f t="shared" si="19"/>
        <v>700015</v>
      </c>
      <c r="D57" s="6">
        <v>1</v>
      </c>
      <c r="E57" s="6">
        <v>20</v>
      </c>
      <c r="F57" s="7" t="str">
        <f>IF(N57=0,VLOOKUP(O57,映射表!A:B,2,FALSE),VLOOKUP(D57,映射表!E:F,2,FALSE))</f>
        <v>装备进阶材料2-1</v>
      </c>
      <c r="G57">
        <f t="shared" si="5"/>
        <v>1</v>
      </c>
      <c r="H57" s="6" t="str">
        <f t="shared" si="21"/>
        <v>{"g":20,"i":[</v>
      </c>
      <c r="I57" s="6" t="str">
        <f>I$6&amp;VLOOKUP(F57,物品!B:C,2,FALSE)</f>
        <v>{"t":"i","i":25021</v>
      </c>
      <c r="J57" s="6" t="str">
        <f t="shared" si="22"/>
        <v>,"c":1,"tr":0}</v>
      </c>
      <c r="K57" s="6" t="str">
        <f t="shared" si="23"/>
        <v>]}</v>
      </c>
      <c r="L57" s="6" t="str">
        <f t="shared" si="24"/>
        <v>{"g":20,"i":[{"t":"i","i":25021,"c":1,"tr":0}]}</v>
      </c>
      <c r="M57" s="6">
        <f t="shared" si="10"/>
        <v>15</v>
      </c>
      <c r="N57" s="6">
        <f t="shared" si="11"/>
        <v>0</v>
      </c>
      <c r="O57" s="6">
        <f t="shared" si="12"/>
        <v>3</v>
      </c>
      <c r="X57" s="6">
        <f t="shared" si="25"/>
        <v>11</v>
      </c>
      <c r="Y57" s="6">
        <f t="shared" si="26"/>
        <v>2</v>
      </c>
    </row>
    <row r="58" spans="1:25" x14ac:dyDescent="0.15">
      <c r="A58">
        <f t="shared" si="2"/>
        <v>0.2</v>
      </c>
      <c r="B58">
        <f t="shared" si="20"/>
        <v>700015002</v>
      </c>
      <c r="C58">
        <f t="shared" si="19"/>
        <v>700015</v>
      </c>
      <c r="D58">
        <f t="shared" ref="D58:D60" si="27">IF(D57=5,1,D57+1)</f>
        <v>2</v>
      </c>
      <c r="E58">
        <v>20</v>
      </c>
      <c r="F58" s="5" t="str">
        <f>IF(N58=0,VLOOKUP(O58,映射表!A:B,2,FALSE),VLOOKUP(D58,映射表!E:F,2,FALSE))</f>
        <v>装备进阶材料2-1</v>
      </c>
      <c r="G58">
        <f t="shared" si="5"/>
        <v>1</v>
      </c>
      <c r="H58" t="str">
        <f t="shared" si="21"/>
        <v>{"g":20,"i":[</v>
      </c>
      <c r="I58" t="str">
        <f>I$6&amp;VLOOKUP(F58,物品!B:C,2,FALSE)</f>
        <v>{"t":"i","i":25021</v>
      </c>
      <c r="J58" t="str">
        <f t="shared" si="22"/>
        <v>,"c":1,"tr":0}</v>
      </c>
      <c r="K58" t="str">
        <f t="shared" si="23"/>
        <v>]}</v>
      </c>
      <c r="L58" t="str">
        <f t="shared" si="24"/>
        <v>{"g":20,"i":[{"t":"i","i":25021,"c":1,"tr":0}]}</v>
      </c>
      <c r="M58">
        <f t="shared" si="10"/>
        <v>15</v>
      </c>
      <c r="N58">
        <f t="shared" si="11"/>
        <v>0</v>
      </c>
      <c r="O58">
        <f t="shared" si="12"/>
        <v>3</v>
      </c>
      <c r="X58">
        <f t="shared" si="25"/>
        <v>11</v>
      </c>
      <c r="Y58">
        <f t="shared" si="26"/>
        <v>3</v>
      </c>
    </row>
    <row r="59" spans="1:25" x14ac:dyDescent="0.15">
      <c r="A59">
        <f t="shared" si="2"/>
        <v>0.2</v>
      </c>
      <c r="B59">
        <f t="shared" si="20"/>
        <v>700015003</v>
      </c>
      <c r="C59">
        <f t="shared" si="19"/>
        <v>700015</v>
      </c>
      <c r="D59">
        <f t="shared" si="27"/>
        <v>3</v>
      </c>
      <c r="E59">
        <v>20</v>
      </c>
      <c r="F59" s="5" t="str">
        <f>IF(N59=0,VLOOKUP(O59,映射表!A:B,2,FALSE),VLOOKUP(D59,映射表!E:F,2,FALSE))</f>
        <v>装备进阶材料2-1</v>
      </c>
      <c r="G59">
        <f t="shared" si="5"/>
        <v>1</v>
      </c>
      <c r="H59" t="str">
        <f t="shared" si="21"/>
        <v>{"g":20,"i":[</v>
      </c>
      <c r="I59" t="str">
        <f>I$6&amp;VLOOKUP(F59,物品!B:C,2,FALSE)</f>
        <v>{"t":"i","i":25021</v>
      </c>
      <c r="J59" t="str">
        <f t="shared" si="22"/>
        <v>,"c":1,"tr":0}</v>
      </c>
      <c r="K59" t="str">
        <f t="shared" si="23"/>
        <v>]}</v>
      </c>
      <c r="L59" t="str">
        <f t="shared" si="24"/>
        <v>{"g":20,"i":[{"t":"i","i":25021,"c":1,"tr":0}]}</v>
      </c>
      <c r="M59">
        <f t="shared" si="10"/>
        <v>15</v>
      </c>
      <c r="N59">
        <f t="shared" si="11"/>
        <v>0</v>
      </c>
      <c r="O59">
        <f t="shared" si="12"/>
        <v>3</v>
      </c>
      <c r="X59">
        <f t="shared" si="25"/>
        <v>11</v>
      </c>
      <c r="Y59">
        <f t="shared" si="26"/>
        <v>4</v>
      </c>
    </row>
    <row r="60" spans="1:25" x14ac:dyDescent="0.15">
      <c r="A60">
        <f t="shared" si="2"/>
        <v>0.2</v>
      </c>
      <c r="B60">
        <f t="shared" si="20"/>
        <v>700015004</v>
      </c>
      <c r="C60">
        <f t="shared" si="19"/>
        <v>700015</v>
      </c>
      <c r="D60">
        <f t="shared" si="27"/>
        <v>4</v>
      </c>
      <c r="E60">
        <v>20</v>
      </c>
      <c r="F60" s="5" t="str">
        <f>IF(N60=0,VLOOKUP(O60,映射表!A:B,2,FALSE),VLOOKUP(D60,映射表!E:F,2,FALSE))</f>
        <v>装备进阶材料2-1</v>
      </c>
      <c r="G60">
        <f t="shared" si="5"/>
        <v>1</v>
      </c>
      <c r="H60" t="str">
        <f t="shared" si="21"/>
        <v>{"g":20,"i":[</v>
      </c>
      <c r="I60" t="str">
        <f>I$6&amp;VLOOKUP(F60,物品!B:C,2,FALSE)</f>
        <v>{"t":"i","i":25021</v>
      </c>
      <c r="J60" t="str">
        <f t="shared" si="22"/>
        <v>,"c":1,"tr":0}</v>
      </c>
      <c r="K60" t="str">
        <f t="shared" si="23"/>
        <v>]}</v>
      </c>
      <c r="L60" t="str">
        <f t="shared" si="24"/>
        <v>{"g":20,"i":[{"t":"i","i":25021,"c":1,"tr":0}]}</v>
      </c>
      <c r="M60">
        <f t="shared" si="10"/>
        <v>15</v>
      </c>
      <c r="N60">
        <f t="shared" si="11"/>
        <v>0</v>
      </c>
      <c r="O60">
        <f t="shared" si="12"/>
        <v>3</v>
      </c>
      <c r="X60">
        <f t="shared" ref="X60:X72" si="28">IF(Y60=1,X59+1,X59)</f>
        <v>11</v>
      </c>
      <c r="Y60">
        <f t="shared" ref="Y60:Y72" si="29">IF(X59=Y59,1,Y59+1)</f>
        <v>5</v>
      </c>
    </row>
    <row r="61" spans="1:25" x14ac:dyDescent="0.15">
      <c r="A61">
        <f t="shared" si="2"/>
        <v>0.2</v>
      </c>
      <c r="B61">
        <f t="shared" si="20"/>
        <v>700015005</v>
      </c>
      <c r="C61">
        <f t="shared" si="19"/>
        <v>700015</v>
      </c>
      <c r="D61">
        <f t="shared" ref="D61:D124" si="30">IF(D60=5,1,D60+1)</f>
        <v>5</v>
      </c>
      <c r="E61">
        <v>20</v>
      </c>
      <c r="F61" s="5" t="str">
        <f>IF(N61=0,VLOOKUP(O61,映射表!A:B,2,FALSE),VLOOKUP(D61,映射表!E:F,2,FALSE))</f>
        <v>装备进阶材料2-1</v>
      </c>
      <c r="G61">
        <f t="shared" si="5"/>
        <v>1</v>
      </c>
      <c r="H61" t="str">
        <f t="shared" si="21"/>
        <v>{"g":20,"i":[</v>
      </c>
      <c r="I61" t="str">
        <f>I$6&amp;VLOOKUP(F61,物品!B:C,2,FALSE)</f>
        <v>{"t":"i","i":25021</v>
      </c>
      <c r="J61" t="str">
        <f t="shared" si="22"/>
        <v>,"c":1,"tr":0}</v>
      </c>
      <c r="K61" t="str">
        <f t="shared" si="23"/>
        <v>]}</v>
      </c>
      <c r="L61" t="str">
        <f t="shared" si="24"/>
        <v>{"g":20,"i":[{"t":"i","i":25021,"c":1,"tr":0}]}</v>
      </c>
      <c r="M61">
        <f t="shared" si="10"/>
        <v>15</v>
      </c>
      <c r="N61">
        <f t="shared" si="11"/>
        <v>0</v>
      </c>
      <c r="O61">
        <f t="shared" si="12"/>
        <v>3</v>
      </c>
      <c r="X61">
        <f t="shared" si="28"/>
        <v>11</v>
      </c>
      <c r="Y61">
        <f t="shared" si="29"/>
        <v>6</v>
      </c>
    </row>
    <row r="62" spans="1:25" x14ac:dyDescent="0.15">
      <c r="A62">
        <f t="shared" si="2"/>
        <v>0.2</v>
      </c>
      <c r="B62">
        <f t="shared" si="20"/>
        <v>700016001</v>
      </c>
      <c r="C62">
        <f t="shared" si="19"/>
        <v>700016</v>
      </c>
      <c r="D62">
        <f t="shared" si="30"/>
        <v>1</v>
      </c>
      <c r="E62">
        <v>20</v>
      </c>
      <c r="F62" s="5" t="str">
        <f>_xlfn.IFNA(IF(N62=0,VLOOKUP(O62,映射表!A:B,2,FALSE),VLOOKUP(D62,映射表!E:F,2,FALSE)),VLOOKUP(VLOOKUP(O62&amp;D62,映射表!J:K,2,FALSE),映射表!A:B,2,FALSE))</f>
        <v>装备进阶材料1-2</v>
      </c>
      <c r="G62">
        <f t="shared" si="5"/>
        <v>1</v>
      </c>
      <c r="H62" t="str">
        <f t="shared" si="21"/>
        <v>{"g":20,"i":[</v>
      </c>
      <c r="I62" t="str">
        <f>I$6&amp;VLOOKUP(F62,物品!B:C,2,FALSE)</f>
        <v>{"t":"i","i":25012</v>
      </c>
      <c r="J62" t="str">
        <f t="shared" si="22"/>
        <v>,"c":1,"tr":0}</v>
      </c>
      <c r="K62" t="str">
        <f t="shared" si="23"/>
        <v>]}</v>
      </c>
      <c r="L62" t="str">
        <f t="shared" si="24"/>
        <v>{"g":20,"i":[{"t":"i","i":25012,"c":1,"tr":0}]}</v>
      </c>
      <c r="M62">
        <f t="shared" si="10"/>
        <v>16</v>
      </c>
      <c r="N62">
        <f t="shared" si="11"/>
        <v>1</v>
      </c>
      <c r="O62">
        <f t="shared" si="12"/>
        <v>3</v>
      </c>
      <c r="X62">
        <f t="shared" si="28"/>
        <v>11</v>
      </c>
      <c r="Y62">
        <f t="shared" si="29"/>
        <v>7</v>
      </c>
    </row>
    <row r="63" spans="1:25" x14ac:dyDescent="0.15">
      <c r="A63">
        <f t="shared" si="2"/>
        <v>0.2</v>
      </c>
      <c r="B63">
        <f t="shared" si="20"/>
        <v>700016002</v>
      </c>
      <c r="C63">
        <f t="shared" si="19"/>
        <v>700016</v>
      </c>
      <c r="D63">
        <f t="shared" si="30"/>
        <v>2</v>
      </c>
      <c r="E63">
        <v>20</v>
      </c>
      <c r="F63" s="5" t="str">
        <f>_xlfn.IFNA(IF(N63=0,VLOOKUP(O63,映射表!A:B,2,FALSE),VLOOKUP(D63,映射表!E:F,2,FALSE)),VLOOKUP(VLOOKUP(O63&amp;D63,映射表!J:K,2,FALSE),映射表!A:B,2,FALSE))</f>
        <v>装备进阶材料1-1</v>
      </c>
      <c r="G63">
        <f t="shared" si="5"/>
        <v>1</v>
      </c>
      <c r="H63" t="str">
        <f t="shared" si="21"/>
        <v>{"g":20,"i":[</v>
      </c>
      <c r="I63" t="str">
        <f>I$6&amp;VLOOKUP(F63,物品!B:C,2,FALSE)</f>
        <v>{"t":"i","i":25011</v>
      </c>
      <c r="J63" t="str">
        <f t="shared" si="22"/>
        <v>,"c":1,"tr":0}</v>
      </c>
      <c r="K63" t="str">
        <f t="shared" si="23"/>
        <v>]}</v>
      </c>
      <c r="L63" t="str">
        <f t="shared" si="24"/>
        <v>{"g":20,"i":[{"t":"i","i":25011,"c":1,"tr":0}]}</v>
      </c>
      <c r="M63">
        <f t="shared" si="10"/>
        <v>16</v>
      </c>
      <c r="N63">
        <f t="shared" si="11"/>
        <v>1</v>
      </c>
      <c r="O63">
        <f t="shared" si="12"/>
        <v>3</v>
      </c>
      <c r="X63">
        <f t="shared" si="28"/>
        <v>11</v>
      </c>
      <c r="Y63">
        <f t="shared" si="29"/>
        <v>8</v>
      </c>
    </row>
    <row r="64" spans="1:25" x14ac:dyDescent="0.15">
      <c r="A64">
        <f t="shared" si="2"/>
        <v>0.2</v>
      </c>
      <c r="B64">
        <f t="shared" si="20"/>
        <v>700016003</v>
      </c>
      <c r="C64">
        <f t="shared" si="19"/>
        <v>700016</v>
      </c>
      <c r="D64">
        <f t="shared" si="30"/>
        <v>3</v>
      </c>
      <c r="E64">
        <v>20</v>
      </c>
      <c r="F64" s="5" t="str">
        <f>_xlfn.IFNA(IF(N64=0,VLOOKUP(O64,映射表!A:B,2,FALSE),VLOOKUP(D64,映射表!E:F,2,FALSE)),VLOOKUP(VLOOKUP(O64&amp;D64,映射表!J:K,2,FALSE),映射表!A:B,2,FALSE))</f>
        <v>装备进阶材料2-1</v>
      </c>
      <c r="G64">
        <f t="shared" si="5"/>
        <v>1</v>
      </c>
      <c r="H64" t="str">
        <f t="shared" si="21"/>
        <v>{"g":20,"i":[</v>
      </c>
      <c r="I64" t="str">
        <f>I$6&amp;VLOOKUP(F64,物品!B:C,2,FALSE)</f>
        <v>{"t":"i","i":25021</v>
      </c>
      <c r="J64" t="str">
        <f t="shared" si="22"/>
        <v>,"c":1,"tr":0}</v>
      </c>
      <c r="K64" t="str">
        <f t="shared" si="23"/>
        <v>]}</v>
      </c>
      <c r="L64" t="str">
        <f t="shared" si="24"/>
        <v>{"g":20,"i":[{"t":"i","i":25021,"c":1,"tr":0}]}</v>
      </c>
      <c r="M64">
        <f t="shared" si="10"/>
        <v>16</v>
      </c>
      <c r="N64">
        <f t="shared" si="11"/>
        <v>1</v>
      </c>
      <c r="O64">
        <f t="shared" si="12"/>
        <v>3</v>
      </c>
      <c r="X64">
        <f t="shared" si="28"/>
        <v>11</v>
      </c>
      <c r="Y64">
        <f t="shared" si="29"/>
        <v>9</v>
      </c>
    </row>
    <row r="65" spans="1:25" x14ac:dyDescent="0.15">
      <c r="A65">
        <f t="shared" si="2"/>
        <v>0.2</v>
      </c>
      <c r="B65">
        <f t="shared" si="20"/>
        <v>700016004</v>
      </c>
      <c r="C65">
        <f t="shared" si="19"/>
        <v>700016</v>
      </c>
      <c r="D65">
        <f t="shared" si="30"/>
        <v>4</v>
      </c>
      <c r="E65">
        <v>20</v>
      </c>
      <c r="F65" s="5" t="str">
        <f>_xlfn.IFNA(IF(N65=0,VLOOKUP(O65,映射表!A:B,2,FALSE),VLOOKUP(D65,映射表!E:F,2,FALSE)),VLOOKUP(VLOOKUP(O65&amp;D65,映射表!J:K,2,FALSE),映射表!A:B,2,FALSE))</f>
        <v>金币</v>
      </c>
      <c r="G65">
        <f t="shared" si="5"/>
        <v>50</v>
      </c>
      <c r="H65" t="str">
        <f t="shared" si="21"/>
        <v>{"g":20,"i":[</v>
      </c>
      <c r="I65" t="str">
        <f>I$6&amp;VLOOKUP(F65,物品!B:C,2,FALSE)</f>
        <v>{"t":"i","i":1</v>
      </c>
      <c r="J65" t="str">
        <f t="shared" si="22"/>
        <v>,"c":50,"tr":0}</v>
      </c>
      <c r="K65" t="str">
        <f t="shared" si="23"/>
        <v>]}</v>
      </c>
      <c r="L65" t="str">
        <f t="shared" si="24"/>
        <v>{"g":20,"i":[{"t":"i","i":1,"c":50,"tr":0}]}</v>
      </c>
      <c r="M65">
        <f t="shared" si="10"/>
        <v>16</v>
      </c>
      <c r="N65">
        <f t="shared" si="11"/>
        <v>1</v>
      </c>
      <c r="O65">
        <f t="shared" si="12"/>
        <v>3</v>
      </c>
      <c r="X65">
        <f t="shared" si="28"/>
        <v>11</v>
      </c>
      <c r="Y65">
        <f t="shared" si="29"/>
        <v>10</v>
      </c>
    </row>
    <row r="66" spans="1:25" x14ac:dyDescent="0.15">
      <c r="A66">
        <f t="shared" si="2"/>
        <v>0.2</v>
      </c>
      <c r="B66">
        <f t="shared" si="20"/>
        <v>700016005</v>
      </c>
      <c r="C66">
        <f t="shared" si="19"/>
        <v>700016</v>
      </c>
      <c r="D66">
        <f t="shared" si="30"/>
        <v>5</v>
      </c>
      <c r="E66">
        <v>20</v>
      </c>
      <c r="F66" s="5" t="str">
        <f>_xlfn.IFNA(IF(N66=0,VLOOKUP(O66,映射表!A:B,2,FALSE),VLOOKUP(D66,映射表!E:F,2,FALSE)),VLOOKUP(VLOOKUP(O66&amp;D66,映射表!J:K,2,FALSE),映射表!A:B,2,FALSE))</f>
        <v>低级经验丹</v>
      </c>
      <c r="G66">
        <f t="shared" si="5"/>
        <v>1</v>
      </c>
      <c r="H66" t="str">
        <f t="shared" si="21"/>
        <v>{"g":20,"i":[</v>
      </c>
      <c r="I66" t="str">
        <f>I$6&amp;VLOOKUP(F66,物品!B:C,2,FALSE)</f>
        <v>{"t":"i","i":29001</v>
      </c>
      <c r="J66" t="str">
        <f t="shared" si="22"/>
        <v>,"c":1,"tr":0}</v>
      </c>
      <c r="K66" t="str">
        <f t="shared" si="23"/>
        <v>]}</v>
      </c>
      <c r="L66" t="str">
        <f t="shared" si="24"/>
        <v>{"g":20,"i":[{"t":"i","i":29001,"c":1,"tr":0}]}</v>
      </c>
      <c r="M66">
        <f t="shared" si="10"/>
        <v>16</v>
      </c>
      <c r="N66">
        <f t="shared" si="11"/>
        <v>1</v>
      </c>
      <c r="O66">
        <f t="shared" si="12"/>
        <v>3</v>
      </c>
      <c r="X66">
        <f t="shared" si="28"/>
        <v>11</v>
      </c>
      <c r="Y66">
        <f t="shared" si="29"/>
        <v>11</v>
      </c>
    </row>
    <row r="67" spans="1:25" x14ac:dyDescent="0.15">
      <c r="A67">
        <f t="shared" si="2"/>
        <v>0.2</v>
      </c>
      <c r="B67">
        <f t="shared" si="20"/>
        <v>700017001</v>
      </c>
      <c r="C67">
        <f t="shared" si="19"/>
        <v>700017</v>
      </c>
      <c r="D67">
        <f t="shared" si="30"/>
        <v>1</v>
      </c>
      <c r="E67">
        <v>20</v>
      </c>
      <c r="F67" s="5" t="str">
        <f>_xlfn.IFNA(IF(N67=0,VLOOKUP(O67,映射表!A:B,2,FALSE),VLOOKUP(D67,映射表!E:F,2,FALSE)),VLOOKUP(VLOOKUP(O67&amp;D67,映射表!J:K,2,FALSE),映射表!A:B,2,FALSE))</f>
        <v>装备进阶材料1-2</v>
      </c>
      <c r="G67">
        <f t="shared" si="5"/>
        <v>1</v>
      </c>
      <c r="H67" t="str">
        <f t="shared" si="21"/>
        <v>{"g":20,"i":[</v>
      </c>
      <c r="I67" t="str">
        <f>I$6&amp;VLOOKUP(F67,物品!B:C,2,FALSE)</f>
        <v>{"t":"i","i":25012</v>
      </c>
      <c r="J67" t="str">
        <f t="shared" si="22"/>
        <v>,"c":1,"tr":0}</v>
      </c>
      <c r="K67" t="str">
        <f t="shared" si="23"/>
        <v>]}</v>
      </c>
      <c r="L67" t="str">
        <f t="shared" si="24"/>
        <v>{"g":20,"i":[{"t":"i","i":25012,"c":1,"tr":0}]}</v>
      </c>
      <c r="M67">
        <f t="shared" si="10"/>
        <v>17</v>
      </c>
      <c r="N67">
        <f t="shared" si="11"/>
        <v>2</v>
      </c>
      <c r="O67">
        <f t="shared" si="12"/>
        <v>3</v>
      </c>
      <c r="X67">
        <f t="shared" si="28"/>
        <v>12</v>
      </c>
      <c r="Y67">
        <f t="shared" si="29"/>
        <v>1</v>
      </c>
    </row>
    <row r="68" spans="1:25" x14ac:dyDescent="0.15">
      <c r="A68">
        <f t="shared" si="2"/>
        <v>0.2</v>
      </c>
      <c r="B68">
        <f t="shared" si="20"/>
        <v>700017002</v>
      </c>
      <c r="C68">
        <f t="shared" si="19"/>
        <v>700017</v>
      </c>
      <c r="D68">
        <f t="shared" si="30"/>
        <v>2</v>
      </c>
      <c r="E68">
        <v>20</v>
      </c>
      <c r="F68" s="5" t="str">
        <f>_xlfn.IFNA(IF(N68=0,VLOOKUP(O68,映射表!A:B,2,FALSE),VLOOKUP(D68,映射表!E:F,2,FALSE)),VLOOKUP(VLOOKUP(O68&amp;D68,映射表!J:K,2,FALSE),映射表!A:B,2,FALSE))</f>
        <v>装备进阶材料1-1</v>
      </c>
      <c r="G68">
        <f t="shared" si="5"/>
        <v>1</v>
      </c>
      <c r="H68" t="str">
        <f t="shared" si="21"/>
        <v>{"g":20,"i":[</v>
      </c>
      <c r="I68" t="str">
        <f>I$6&amp;VLOOKUP(F68,物品!B:C,2,FALSE)</f>
        <v>{"t":"i","i":25011</v>
      </c>
      <c r="J68" t="str">
        <f t="shared" si="22"/>
        <v>,"c":1,"tr":0}</v>
      </c>
      <c r="K68" t="str">
        <f t="shared" si="23"/>
        <v>]}</v>
      </c>
      <c r="L68" t="str">
        <f t="shared" si="24"/>
        <v>{"g":20,"i":[{"t":"i","i":25011,"c":1,"tr":0}]}</v>
      </c>
      <c r="M68">
        <f t="shared" si="10"/>
        <v>17</v>
      </c>
      <c r="N68">
        <f t="shared" si="11"/>
        <v>2</v>
      </c>
      <c r="O68">
        <f t="shared" si="12"/>
        <v>3</v>
      </c>
      <c r="X68">
        <f t="shared" si="28"/>
        <v>12</v>
      </c>
      <c r="Y68">
        <f t="shared" si="29"/>
        <v>2</v>
      </c>
    </row>
    <row r="69" spans="1:25" x14ac:dyDescent="0.15">
      <c r="A69">
        <f t="shared" si="2"/>
        <v>0.2</v>
      </c>
      <c r="B69">
        <f t="shared" si="20"/>
        <v>700017003</v>
      </c>
      <c r="C69">
        <f t="shared" si="19"/>
        <v>700017</v>
      </c>
      <c r="D69">
        <f t="shared" si="30"/>
        <v>3</v>
      </c>
      <c r="E69">
        <v>20</v>
      </c>
      <c r="F69" s="5" t="str">
        <f>_xlfn.IFNA(IF(N69=0,VLOOKUP(O69,映射表!A:B,2,FALSE),VLOOKUP(D69,映射表!E:F,2,FALSE)),VLOOKUP(VLOOKUP(O69&amp;D69,映射表!J:K,2,FALSE),映射表!A:B,2,FALSE))</f>
        <v>装备进阶材料2-1</v>
      </c>
      <c r="G69">
        <f t="shared" si="5"/>
        <v>1</v>
      </c>
      <c r="H69" t="str">
        <f t="shared" si="21"/>
        <v>{"g":20,"i":[</v>
      </c>
      <c r="I69" t="str">
        <f>I$6&amp;VLOOKUP(F69,物品!B:C,2,FALSE)</f>
        <v>{"t":"i","i":25021</v>
      </c>
      <c r="J69" t="str">
        <f t="shared" si="22"/>
        <v>,"c":1,"tr":0}</v>
      </c>
      <c r="K69" t="str">
        <f t="shared" si="23"/>
        <v>]}</v>
      </c>
      <c r="L69" t="str">
        <f t="shared" si="24"/>
        <v>{"g":20,"i":[{"t":"i","i":25021,"c":1,"tr":0}]}</v>
      </c>
      <c r="M69">
        <f t="shared" si="10"/>
        <v>17</v>
      </c>
      <c r="N69">
        <f t="shared" si="11"/>
        <v>2</v>
      </c>
      <c r="O69">
        <f t="shared" si="12"/>
        <v>3</v>
      </c>
      <c r="X69">
        <f t="shared" si="28"/>
        <v>12</v>
      </c>
      <c r="Y69">
        <f t="shared" si="29"/>
        <v>3</v>
      </c>
    </row>
    <row r="70" spans="1:25" x14ac:dyDescent="0.15">
      <c r="A70">
        <f t="shared" si="2"/>
        <v>0.2</v>
      </c>
      <c r="B70">
        <f t="shared" si="20"/>
        <v>700017004</v>
      </c>
      <c r="C70">
        <f t="shared" si="19"/>
        <v>700017</v>
      </c>
      <c r="D70">
        <f t="shared" si="30"/>
        <v>4</v>
      </c>
      <c r="E70">
        <v>20</v>
      </c>
      <c r="F70" s="5" t="str">
        <f>_xlfn.IFNA(IF(N70=0,VLOOKUP(O70,映射表!A:B,2,FALSE),VLOOKUP(D70,映射表!E:F,2,FALSE)),VLOOKUP(VLOOKUP(O70&amp;D70,映射表!J:K,2,FALSE),映射表!A:B,2,FALSE))</f>
        <v>金币</v>
      </c>
      <c r="G70">
        <f t="shared" si="5"/>
        <v>50</v>
      </c>
      <c r="H70" t="str">
        <f t="shared" si="21"/>
        <v>{"g":20,"i":[</v>
      </c>
      <c r="I70" t="str">
        <f>I$6&amp;VLOOKUP(F70,物品!B:C,2,FALSE)</f>
        <v>{"t":"i","i":1</v>
      </c>
      <c r="J70" t="str">
        <f t="shared" si="22"/>
        <v>,"c":50,"tr":0}</v>
      </c>
      <c r="K70" t="str">
        <f t="shared" si="23"/>
        <v>]}</v>
      </c>
      <c r="L70" t="str">
        <f t="shared" si="24"/>
        <v>{"g":20,"i":[{"t":"i","i":1,"c":50,"tr":0}]}</v>
      </c>
      <c r="M70">
        <f t="shared" si="10"/>
        <v>17</v>
      </c>
      <c r="N70">
        <f t="shared" si="11"/>
        <v>2</v>
      </c>
      <c r="O70">
        <f t="shared" si="12"/>
        <v>3</v>
      </c>
      <c r="X70">
        <f t="shared" si="28"/>
        <v>12</v>
      </c>
      <c r="Y70">
        <f t="shared" si="29"/>
        <v>4</v>
      </c>
    </row>
    <row r="71" spans="1:25" x14ac:dyDescent="0.15">
      <c r="A71">
        <f t="shared" si="2"/>
        <v>0.2</v>
      </c>
      <c r="B71">
        <f t="shared" si="20"/>
        <v>700017005</v>
      </c>
      <c r="C71">
        <f t="shared" si="19"/>
        <v>700017</v>
      </c>
      <c r="D71">
        <f t="shared" si="30"/>
        <v>5</v>
      </c>
      <c r="E71">
        <v>20</v>
      </c>
      <c r="F71" s="5" t="str">
        <f>_xlfn.IFNA(IF(N71=0,VLOOKUP(O71,映射表!A:B,2,FALSE),VLOOKUP(D71,映射表!E:F,2,FALSE)),VLOOKUP(VLOOKUP(O71&amp;D71,映射表!J:K,2,FALSE),映射表!A:B,2,FALSE))</f>
        <v>低级经验丹</v>
      </c>
      <c r="G71">
        <f t="shared" si="5"/>
        <v>1</v>
      </c>
      <c r="H71" t="str">
        <f t="shared" si="21"/>
        <v>{"g":20,"i":[</v>
      </c>
      <c r="I71" t="str">
        <f>I$6&amp;VLOOKUP(F71,物品!B:C,2,FALSE)</f>
        <v>{"t":"i","i":29001</v>
      </c>
      <c r="J71" t="str">
        <f t="shared" si="22"/>
        <v>,"c":1,"tr":0}</v>
      </c>
      <c r="K71" t="str">
        <f t="shared" si="23"/>
        <v>]}</v>
      </c>
      <c r="L71" t="str">
        <f t="shared" si="24"/>
        <v>{"g":20,"i":[{"t":"i","i":29001,"c":1,"tr":0}]}</v>
      </c>
      <c r="M71">
        <f t="shared" si="10"/>
        <v>17</v>
      </c>
      <c r="N71">
        <f t="shared" si="11"/>
        <v>2</v>
      </c>
      <c r="O71">
        <f t="shared" si="12"/>
        <v>3</v>
      </c>
      <c r="X71">
        <f t="shared" si="28"/>
        <v>12</v>
      </c>
      <c r="Y71">
        <f t="shared" si="29"/>
        <v>5</v>
      </c>
    </row>
    <row r="72" spans="1:25" x14ac:dyDescent="0.15">
      <c r="A72">
        <f t="shared" ref="A72:A135" si="31">E72/SUMIF(C:C,C72,E:E)</f>
        <v>0.2</v>
      </c>
      <c r="B72">
        <f t="shared" si="20"/>
        <v>700018001</v>
      </c>
      <c r="C72">
        <f t="shared" si="19"/>
        <v>700018</v>
      </c>
      <c r="D72">
        <f t="shared" si="30"/>
        <v>1</v>
      </c>
      <c r="E72">
        <v>20</v>
      </c>
      <c r="F72" s="5" t="str">
        <f>_xlfn.IFNA(IF(N72=0,VLOOKUP(O72,映射表!A:B,2,FALSE),VLOOKUP(D72,映射表!E:F,2,FALSE)),VLOOKUP(VLOOKUP(O72&amp;D72,映射表!J:K,2,FALSE),映射表!A:B,2,FALSE))</f>
        <v>装备进阶材料1-2</v>
      </c>
      <c r="G72">
        <f t="shared" si="5"/>
        <v>1</v>
      </c>
      <c r="H72" t="str">
        <f t="shared" si="21"/>
        <v>{"g":20,"i":[</v>
      </c>
      <c r="I72" t="str">
        <f>I$6&amp;VLOOKUP(F72,物品!B:C,2,FALSE)</f>
        <v>{"t":"i","i":25012</v>
      </c>
      <c r="J72" t="str">
        <f t="shared" si="22"/>
        <v>,"c":1,"tr":0}</v>
      </c>
      <c r="K72" t="str">
        <f t="shared" si="23"/>
        <v>]}</v>
      </c>
      <c r="L72" t="str">
        <f t="shared" si="24"/>
        <v>{"g":20,"i":[{"t":"i","i":25012,"c":1,"tr":0}]}</v>
      </c>
      <c r="M72">
        <f t="shared" si="10"/>
        <v>18</v>
      </c>
      <c r="N72">
        <f t="shared" si="11"/>
        <v>3</v>
      </c>
      <c r="O72">
        <f t="shared" si="12"/>
        <v>3</v>
      </c>
      <c r="X72">
        <f t="shared" si="28"/>
        <v>12</v>
      </c>
      <c r="Y72">
        <f t="shared" si="29"/>
        <v>6</v>
      </c>
    </row>
    <row r="73" spans="1:25" x14ac:dyDescent="0.15">
      <c r="A73">
        <f t="shared" si="31"/>
        <v>0.2</v>
      </c>
      <c r="B73">
        <f t="shared" si="20"/>
        <v>700018002</v>
      </c>
      <c r="C73">
        <f t="shared" si="19"/>
        <v>700018</v>
      </c>
      <c r="D73">
        <f t="shared" si="30"/>
        <v>2</v>
      </c>
      <c r="E73">
        <v>20</v>
      </c>
      <c r="F73" s="5" t="str">
        <f>_xlfn.IFNA(IF(N73=0,VLOOKUP(O73,映射表!A:B,2,FALSE),VLOOKUP(D73,映射表!E:F,2,FALSE)),VLOOKUP(VLOOKUP(O73&amp;D73,映射表!J:K,2,FALSE),映射表!A:B,2,FALSE))</f>
        <v>装备进阶材料1-1</v>
      </c>
      <c r="G73">
        <f t="shared" ref="G73:G136" si="32">IF(F73="金币",50,1)</f>
        <v>1</v>
      </c>
      <c r="H73" t="str">
        <f t="shared" si="21"/>
        <v>{"g":20,"i":[</v>
      </c>
      <c r="I73" t="str">
        <f>I$6&amp;VLOOKUP(F73,物品!B:C,2,FALSE)</f>
        <v>{"t":"i","i":25011</v>
      </c>
      <c r="J73" t="str">
        <f t="shared" si="22"/>
        <v>,"c":1,"tr":0}</v>
      </c>
      <c r="K73" t="str">
        <f t="shared" si="23"/>
        <v>]}</v>
      </c>
      <c r="L73" t="str">
        <f t="shared" si="24"/>
        <v>{"g":20,"i":[{"t":"i","i":25011,"c":1,"tr":0}]}</v>
      </c>
      <c r="M73">
        <f t="shared" ref="M73:M136" si="33">IF(D73=1,M72+1,M72)</f>
        <v>18</v>
      </c>
      <c r="N73">
        <f t="shared" ref="N73:N136" si="34">MOD(M73,5)</f>
        <v>3</v>
      </c>
      <c r="O73">
        <f t="shared" ref="O73:O136" si="35">IF((N73=0)*(N72&lt;&gt;0),O72+1,O72)</f>
        <v>3</v>
      </c>
    </row>
    <row r="74" spans="1:25" x14ac:dyDescent="0.15">
      <c r="A74">
        <f t="shared" si="31"/>
        <v>0.2</v>
      </c>
      <c r="B74">
        <f t="shared" si="20"/>
        <v>700018003</v>
      </c>
      <c r="C74">
        <f t="shared" si="19"/>
        <v>700018</v>
      </c>
      <c r="D74">
        <f t="shared" si="30"/>
        <v>3</v>
      </c>
      <c r="E74">
        <v>20</v>
      </c>
      <c r="F74" s="5" t="str">
        <f>_xlfn.IFNA(IF(N74=0,VLOOKUP(O74,映射表!A:B,2,FALSE),VLOOKUP(D74,映射表!E:F,2,FALSE)),VLOOKUP(VLOOKUP(O74&amp;D74,映射表!J:K,2,FALSE),映射表!A:B,2,FALSE))</f>
        <v>装备进阶材料2-1</v>
      </c>
      <c r="G74">
        <f t="shared" si="32"/>
        <v>1</v>
      </c>
      <c r="H74" t="str">
        <f t="shared" si="21"/>
        <v>{"g":20,"i":[</v>
      </c>
      <c r="I74" t="str">
        <f>I$6&amp;VLOOKUP(F74,物品!B:C,2,FALSE)</f>
        <v>{"t":"i","i":25021</v>
      </c>
      <c r="J74" t="str">
        <f t="shared" si="22"/>
        <v>,"c":1,"tr":0}</v>
      </c>
      <c r="K74" t="str">
        <f t="shared" si="23"/>
        <v>]}</v>
      </c>
      <c r="L74" t="str">
        <f t="shared" si="24"/>
        <v>{"g":20,"i":[{"t":"i","i":25021,"c":1,"tr":0}]}</v>
      </c>
      <c r="M74">
        <f t="shared" si="33"/>
        <v>18</v>
      </c>
      <c r="N74">
        <f t="shared" si="34"/>
        <v>3</v>
      </c>
      <c r="O74">
        <f t="shared" si="35"/>
        <v>3</v>
      </c>
    </row>
    <row r="75" spans="1:25" x14ac:dyDescent="0.15">
      <c r="A75">
        <f t="shared" si="31"/>
        <v>0.2</v>
      </c>
      <c r="B75">
        <f t="shared" si="20"/>
        <v>700018004</v>
      </c>
      <c r="C75">
        <f t="shared" si="19"/>
        <v>700018</v>
      </c>
      <c r="D75">
        <f t="shared" si="30"/>
        <v>4</v>
      </c>
      <c r="E75">
        <v>20</v>
      </c>
      <c r="F75" s="5" t="str">
        <f>_xlfn.IFNA(IF(N75=0,VLOOKUP(O75,映射表!A:B,2,FALSE),VLOOKUP(D75,映射表!E:F,2,FALSE)),VLOOKUP(VLOOKUP(O75&amp;D75,映射表!J:K,2,FALSE),映射表!A:B,2,FALSE))</f>
        <v>金币</v>
      </c>
      <c r="G75">
        <f t="shared" si="32"/>
        <v>50</v>
      </c>
      <c r="H75" t="str">
        <f t="shared" si="21"/>
        <v>{"g":20,"i":[</v>
      </c>
      <c r="I75" t="str">
        <f>I$6&amp;VLOOKUP(F75,物品!B:C,2,FALSE)</f>
        <v>{"t":"i","i":1</v>
      </c>
      <c r="J75" t="str">
        <f t="shared" si="22"/>
        <v>,"c":50,"tr":0}</v>
      </c>
      <c r="K75" t="str">
        <f t="shared" si="23"/>
        <v>]}</v>
      </c>
      <c r="L75" t="str">
        <f t="shared" si="24"/>
        <v>{"g":20,"i":[{"t":"i","i":1,"c":50,"tr":0}]}</v>
      </c>
      <c r="M75">
        <f t="shared" si="33"/>
        <v>18</v>
      </c>
      <c r="N75">
        <f t="shared" si="34"/>
        <v>3</v>
      </c>
      <c r="O75">
        <f t="shared" si="35"/>
        <v>3</v>
      </c>
    </row>
    <row r="76" spans="1:25" x14ac:dyDescent="0.15">
      <c r="A76">
        <f t="shared" si="31"/>
        <v>0.2</v>
      </c>
      <c r="B76">
        <f t="shared" si="20"/>
        <v>700018005</v>
      </c>
      <c r="C76">
        <f t="shared" si="19"/>
        <v>700018</v>
      </c>
      <c r="D76">
        <f t="shared" si="30"/>
        <v>5</v>
      </c>
      <c r="E76">
        <v>20</v>
      </c>
      <c r="F76" s="5" t="str">
        <f>_xlfn.IFNA(IF(N76=0,VLOOKUP(O76,映射表!A:B,2,FALSE),VLOOKUP(D76,映射表!E:F,2,FALSE)),VLOOKUP(VLOOKUP(O76&amp;D76,映射表!J:K,2,FALSE),映射表!A:B,2,FALSE))</f>
        <v>低级经验丹</v>
      </c>
      <c r="G76">
        <f t="shared" si="32"/>
        <v>1</v>
      </c>
      <c r="H76" t="str">
        <f t="shared" si="21"/>
        <v>{"g":20,"i":[</v>
      </c>
      <c r="I76" t="str">
        <f>I$6&amp;VLOOKUP(F76,物品!B:C,2,FALSE)</f>
        <v>{"t":"i","i":29001</v>
      </c>
      <c r="J76" t="str">
        <f t="shared" si="22"/>
        <v>,"c":1,"tr":0}</v>
      </c>
      <c r="K76" t="str">
        <f t="shared" si="23"/>
        <v>]}</v>
      </c>
      <c r="L76" t="str">
        <f t="shared" si="24"/>
        <v>{"g":20,"i":[{"t":"i","i":29001,"c":1,"tr":0}]}</v>
      </c>
      <c r="M76">
        <f t="shared" si="33"/>
        <v>18</v>
      </c>
      <c r="N76">
        <f t="shared" si="34"/>
        <v>3</v>
      </c>
      <c r="O76">
        <f t="shared" si="35"/>
        <v>3</v>
      </c>
    </row>
    <row r="77" spans="1:25" x14ac:dyDescent="0.15">
      <c r="A77">
        <f t="shared" si="31"/>
        <v>0.2</v>
      </c>
      <c r="B77">
        <f t="shared" si="20"/>
        <v>700019001</v>
      </c>
      <c r="C77">
        <f t="shared" si="19"/>
        <v>700019</v>
      </c>
      <c r="D77">
        <f t="shared" si="30"/>
        <v>1</v>
      </c>
      <c r="E77">
        <v>20</v>
      </c>
      <c r="F77" s="5" t="str">
        <f>_xlfn.IFNA(IF(N77=0,VLOOKUP(O77,映射表!A:B,2,FALSE),VLOOKUP(D77,映射表!E:F,2,FALSE)),VLOOKUP(VLOOKUP(O77&amp;D77,映射表!J:K,2,FALSE),映射表!A:B,2,FALSE))</f>
        <v>装备进阶材料1-2</v>
      </c>
      <c r="G77">
        <f t="shared" si="32"/>
        <v>1</v>
      </c>
      <c r="H77" t="str">
        <f t="shared" si="21"/>
        <v>{"g":20,"i":[</v>
      </c>
      <c r="I77" t="str">
        <f>I$6&amp;VLOOKUP(F77,物品!B:C,2,FALSE)</f>
        <v>{"t":"i","i":25012</v>
      </c>
      <c r="J77" t="str">
        <f t="shared" si="22"/>
        <v>,"c":1,"tr":0}</v>
      </c>
      <c r="K77" t="str">
        <f t="shared" si="23"/>
        <v>]}</v>
      </c>
      <c r="L77" t="str">
        <f t="shared" si="24"/>
        <v>{"g":20,"i":[{"t":"i","i":25012,"c":1,"tr":0}]}</v>
      </c>
      <c r="M77">
        <f t="shared" si="33"/>
        <v>19</v>
      </c>
      <c r="N77">
        <f t="shared" si="34"/>
        <v>4</v>
      </c>
      <c r="O77">
        <f t="shared" si="35"/>
        <v>3</v>
      </c>
    </row>
    <row r="78" spans="1:25" x14ac:dyDescent="0.15">
      <c r="A78">
        <f t="shared" si="31"/>
        <v>0.2</v>
      </c>
      <c r="B78">
        <f t="shared" si="20"/>
        <v>700019002</v>
      </c>
      <c r="C78">
        <f t="shared" si="19"/>
        <v>700019</v>
      </c>
      <c r="D78">
        <f t="shared" si="30"/>
        <v>2</v>
      </c>
      <c r="E78">
        <v>20</v>
      </c>
      <c r="F78" s="5" t="str">
        <f>_xlfn.IFNA(IF(N78=0,VLOOKUP(O78,映射表!A:B,2,FALSE),VLOOKUP(D78,映射表!E:F,2,FALSE)),VLOOKUP(VLOOKUP(O78&amp;D78,映射表!J:K,2,FALSE),映射表!A:B,2,FALSE))</f>
        <v>装备进阶材料1-1</v>
      </c>
      <c r="G78">
        <f t="shared" si="32"/>
        <v>1</v>
      </c>
      <c r="H78" t="str">
        <f t="shared" si="21"/>
        <v>{"g":20,"i":[</v>
      </c>
      <c r="I78" t="str">
        <f>I$6&amp;VLOOKUP(F78,物品!B:C,2,FALSE)</f>
        <v>{"t":"i","i":25011</v>
      </c>
      <c r="J78" t="str">
        <f t="shared" si="22"/>
        <v>,"c":1,"tr":0}</v>
      </c>
      <c r="K78" t="str">
        <f t="shared" si="23"/>
        <v>]}</v>
      </c>
      <c r="L78" t="str">
        <f t="shared" si="24"/>
        <v>{"g":20,"i":[{"t":"i","i":25011,"c":1,"tr":0}]}</v>
      </c>
      <c r="M78">
        <f t="shared" si="33"/>
        <v>19</v>
      </c>
      <c r="N78">
        <f t="shared" si="34"/>
        <v>4</v>
      </c>
      <c r="O78">
        <f t="shared" si="35"/>
        <v>3</v>
      </c>
    </row>
    <row r="79" spans="1:25" x14ac:dyDescent="0.15">
      <c r="A79">
        <f t="shared" si="31"/>
        <v>0.2</v>
      </c>
      <c r="B79">
        <f t="shared" si="20"/>
        <v>700019003</v>
      </c>
      <c r="C79">
        <f t="shared" si="19"/>
        <v>700019</v>
      </c>
      <c r="D79">
        <f t="shared" si="30"/>
        <v>3</v>
      </c>
      <c r="E79">
        <v>20</v>
      </c>
      <c r="F79" s="5" t="str">
        <f>_xlfn.IFNA(IF(N79=0,VLOOKUP(O79,映射表!A:B,2,FALSE),VLOOKUP(D79,映射表!E:F,2,FALSE)),VLOOKUP(VLOOKUP(O79&amp;D79,映射表!J:K,2,FALSE),映射表!A:B,2,FALSE))</f>
        <v>装备进阶材料2-1</v>
      </c>
      <c r="G79">
        <f t="shared" si="32"/>
        <v>1</v>
      </c>
      <c r="H79" t="str">
        <f t="shared" si="21"/>
        <v>{"g":20,"i":[</v>
      </c>
      <c r="I79" t="str">
        <f>I$6&amp;VLOOKUP(F79,物品!B:C,2,FALSE)</f>
        <v>{"t":"i","i":25021</v>
      </c>
      <c r="J79" t="str">
        <f t="shared" si="22"/>
        <v>,"c":1,"tr":0}</v>
      </c>
      <c r="K79" t="str">
        <f t="shared" si="23"/>
        <v>]}</v>
      </c>
      <c r="L79" t="str">
        <f t="shared" si="24"/>
        <v>{"g":20,"i":[{"t":"i","i":25021,"c":1,"tr":0}]}</v>
      </c>
      <c r="M79">
        <f t="shared" si="33"/>
        <v>19</v>
      </c>
      <c r="N79">
        <f t="shared" si="34"/>
        <v>4</v>
      </c>
      <c r="O79">
        <f t="shared" si="35"/>
        <v>3</v>
      </c>
    </row>
    <row r="80" spans="1:25" x14ac:dyDescent="0.15">
      <c r="A80">
        <f t="shared" si="31"/>
        <v>0.2</v>
      </c>
      <c r="B80">
        <f t="shared" si="20"/>
        <v>700019004</v>
      </c>
      <c r="C80">
        <f t="shared" si="19"/>
        <v>700019</v>
      </c>
      <c r="D80">
        <f t="shared" si="30"/>
        <v>4</v>
      </c>
      <c r="E80">
        <v>20</v>
      </c>
      <c r="F80" s="5" t="str">
        <f>_xlfn.IFNA(IF(N80=0,VLOOKUP(O80,映射表!A:B,2,FALSE),VLOOKUP(D80,映射表!E:F,2,FALSE)),VLOOKUP(VLOOKUP(O80&amp;D80,映射表!J:K,2,FALSE),映射表!A:B,2,FALSE))</f>
        <v>金币</v>
      </c>
      <c r="G80">
        <f t="shared" si="32"/>
        <v>50</v>
      </c>
      <c r="H80" t="str">
        <f t="shared" si="21"/>
        <v>{"g":20,"i":[</v>
      </c>
      <c r="I80" t="str">
        <f>I$6&amp;VLOOKUP(F80,物品!B:C,2,FALSE)</f>
        <v>{"t":"i","i":1</v>
      </c>
      <c r="J80" t="str">
        <f t="shared" si="22"/>
        <v>,"c":50,"tr":0}</v>
      </c>
      <c r="K80" t="str">
        <f t="shared" si="23"/>
        <v>]}</v>
      </c>
      <c r="L80" t="str">
        <f t="shared" si="24"/>
        <v>{"g":20,"i":[{"t":"i","i":1,"c":50,"tr":0}]}</v>
      </c>
      <c r="M80">
        <f t="shared" si="33"/>
        <v>19</v>
      </c>
      <c r="N80">
        <f t="shared" si="34"/>
        <v>4</v>
      </c>
      <c r="O80">
        <f t="shared" si="35"/>
        <v>3</v>
      </c>
    </row>
    <row r="81" spans="1:15" x14ac:dyDescent="0.15">
      <c r="A81">
        <f t="shared" si="31"/>
        <v>0.2</v>
      </c>
      <c r="B81">
        <f t="shared" si="20"/>
        <v>700019005</v>
      </c>
      <c r="C81">
        <f t="shared" si="19"/>
        <v>700019</v>
      </c>
      <c r="D81">
        <f t="shared" si="30"/>
        <v>5</v>
      </c>
      <c r="E81">
        <v>20</v>
      </c>
      <c r="F81" s="5" t="str">
        <f>_xlfn.IFNA(IF(N81=0,VLOOKUP(O81,映射表!A:B,2,FALSE),VLOOKUP(D81,映射表!E:F,2,FALSE)),VLOOKUP(VLOOKUP(O81&amp;D81,映射表!J:K,2,FALSE),映射表!A:B,2,FALSE))</f>
        <v>低级经验丹</v>
      </c>
      <c r="G81">
        <f t="shared" si="32"/>
        <v>1</v>
      </c>
      <c r="H81" t="str">
        <f t="shared" si="21"/>
        <v>{"g":20,"i":[</v>
      </c>
      <c r="I81" t="str">
        <f>I$6&amp;VLOOKUP(F81,物品!B:C,2,FALSE)</f>
        <v>{"t":"i","i":29001</v>
      </c>
      <c r="J81" t="str">
        <f t="shared" si="22"/>
        <v>,"c":1,"tr":0}</v>
      </c>
      <c r="K81" t="str">
        <f t="shared" si="23"/>
        <v>]}</v>
      </c>
      <c r="L81" t="str">
        <f t="shared" si="24"/>
        <v>{"g":20,"i":[{"t":"i","i":29001,"c":1,"tr":0}]}</v>
      </c>
      <c r="M81">
        <f t="shared" si="33"/>
        <v>19</v>
      </c>
      <c r="N81">
        <f t="shared" si="34"/>
        <v>4</v>
      </c>
      <c r="O81">
        <f t="shared" si="35"/>
        <v>3</v>
      </c>
    </row>
    <row r="82" spans="1:15" x14ac:dyDescent="0.15">
      <c r="A82">
        <f t="shared" si="31"/>
        <v>0.2</v>
      </c>
      <c r="B82">
        <f t="shared" si="20"/>
        <v>700020001</v>
      </c>
      <c r="C82">
        <f t="shared" si="19"/>
        <v>700020</v>
      </c>
      <c r="D82">
        <f t="shared" si="30"/>
        <v>1</v>
      </c>
      <c r="E82">
        <v>20</v>
      </c>
      <c r="F82" s="5" t="str">
        <f>_xlfn.IFNA(IF(N82=0,VLOOKUP(O82,映射表!A:B,2,FALSE),VLOOKUP(D82,映射表!E:F,2,FALSE)),VLOOKUP(VLOOKUP(O82&amp;D82,映射表!J:K,2,FALSE),映射表!A:B,2,FALSE))</f>
        <v>装备进阶材料2-2</v>
      </c>
      <c r="G82">
        <f t="shared" si="32"/>
        <v>1</v>
      </c>
      <c r="H82" t="str">
        <f t="shared" si="21"/>
        <v>{"g":20,"i":[</v>
      </c>
      <c r="I82" t="str">
        <f>I$6&amp;VLOOKUP(F82,物品!B:C,2,FALSE)</f>
        <v>{"t":"i","i":25022</v>
      </c>
      <c r="J82" t="str">
        <f t="shared" si="22"/>
        <v>,"c":1,"tr":0}</v>
      </c>
      <c r="K82" t="str">
        <f t="shared" si="23"/>
        <v>]}</v>
      </c>
      <c r="L82" t="str">
        <f t="shared" si="24"/>
        <v>{"g":20,"i":[{"t":"i","i":25022,"c":1,"tr":0}]}</v>
      </c>
      <c r="M82">
        <f t="shared" si="33"/>
        <v>20</v>
      </c>
      <c r="N82">
        <f t="shared" si="34"/>
        <v>0</v>
      </c>
      <c r="O82">
        <f t="shared" si="35"/>
        <v>4</v>
      </c>
    </row>
    <row r="83" spans="1:15" x14ac:dyDescent="0.15">
      <c r="A83">
        <f t="shared" si="31"/>
        <v>0.2</v>
      </c>
      <c r="B83">
        <f t="shared" si="20"/>
        <v>700020002</v>
      </c>
      <c r="C83">
        <f t="shared" si="19"/>
        <v>700020</v>
      </c>
      <c r="D83">
        <f t="shared" si="30"/>
        <v>2</v>
      </c>
      <c r="E83">
        <v>20</v>
      </c>
      <c r="F83" s="5" t="str">
        <f>_xlfn.IFNA(IF(N83=0,VLOOKUP(O83,映射表!A:B,2,FALSE),VLOOKUP(D83,映射表!E:F,2,FALSE)),VLOOKUP(VLOOKUP(O83&amp;D83,映射表!J:K,2,FALSE),映射表!A:B,2,FALSE))</f>
        <v>装备进阶材料2-2</v>
      </c>
      <c r="G83">
        <f t="shared" si="32"/>
        <v>1</v>
      </c>
      <c r="H83" t="str">
        <f t="shared" si="21"/>
        <v>{"g":20,"i":[</v>
      </c>
      <c r="I83" t="str">
        <f>I$6&amp;VLOOKUP(F83,物品!B:C,2,FALSE)</f>
        <v>{"t":"i","i":25022</v>
      </c>
      <c r="J83" t="str">
        <f t="shared" si="22"/>
        <v>,"c":1,"tr":0}</v>
      </c>
      <c r="K83" t="str">
        <f t="shared" si="23"/>
        <v>]}</v>
      </c>
      <c r="L83" t="str">
        <f t="shared" si="24"/>
        <v>{"g":20,"i":[{"t":"i","i":25022,"c":1,"tr":0}]}</v>
      </c>
      <c r="M83">
        <f t="shared" si="33"/>
        <v>20</v>
      </c>
      <c r="N83">
        <f t="shared" si="34"/>
        <v>0</v>
      </c>
      <c r="O83">
        <f t="shared" si="35"/>
        <v>4</v>
      </c>
    </row>
    <row r="84" spans="1:15" x14ac:dyDescent="0.15">
      <c r="A84">
        <f t="shared" si="31"/>
        <v>0.2</v>
      </c>
      <c r="B84">
        <f t="shared" si="20"/>
        <v>700020003</v>
      </c>
      <c r="C84">
        <f t="shared" ref="C84:C147" si="36">IF(D84=1,C83+1,C83)</f>
        <v>700020</v>
      </c>
      <c r="D84">
        <f t="shared" si="30"/>
        <v>3</v>
      </c>
      <c r="E84">
        <v>20</v>
      </c>
      <c r="F84" s="5" t="str">
        <f>_xlfn.IFNA(IF(N84=0,VLOOKUP(O84,映射表!A:B,2,FALSE),VLOOKUP(D84,映射表!E:F,2,FALSE)),VLOOKUP(VLOOKUP(O84&amp;D84,映射表!J:K,2,FALSE),映射表!A:B,2,FALSE))</f>
        <v>装备进阶材料2-2</v>
      </c>
      <c r="G84">
        <f t="shared" si="32"/>
        <v>1</v>
      </c>
      <c r="H84" t="str">
        <f t="shared" si="21"/>
        <v>{"g":20,"i":[</v>
      </c>
      <c r="I84" t="str">
        <f>I$6&amp;VLOOKUP(F84,物品!B:C,2,FALSE)</f>
        <v>{"t":"i","i":25022</v>
      </c>
      <c r="J84" t="str">
        <f t="shared" si="22"/>
        <v>,"c":1,"tr":0}</v>
      </c>
      <c r="K84" t="str">
        <f t="shared" si="23"/>
        <v>]}</v>
      </c>
      <c r="L84" t="str">
        <f t="shared" si="24"/>
        <v>{"g":20,"i":[{"t":"i","i":25022,"c":1,"tr":0}]}</v>
      </c>
      <c r="M84">
        <f t="shared" si="33"/>
        <v>20</v>
      </c>
      <c r="N84">
        <f t="shared" si="34"/>
        <v>0</v>
      </c>
      <c r="O84">
        <f t="shared" si="35"/>
        <v>4</v>
      </c>
    </row>
    <row r="85" spans="1:15" x14ac:dyDescent="0.15">
      <c r="A85">
        <f t="shared" si="31"/>
        <v>0.2</v>
      </c>
      <c r="B85">
        <f t="shared" si="20"/>
        <v>700020004</v>
      </c>
      <c r="C85">
        <f t="shared" si="36"/>
        <v>700020</v>
      </c>
      <c r="D85">
        <f t="shared" si="30"/>
        <v>4</v>
      </c>
      <c r="E85">
        <v>20</v>
      </c>
      <c r="F85" s="5" t="str">
        <f>_xlfn.IFNA(IF(N85=0,VLOOKUP(O85,映射表!A:B,2,FALSE),VLOOKUP(D85,映射表!E:F,2,FALSE)),VLOOKUP(VLOOKUP(O85&amp;D85,映射表!J:K,2,FALSE),映射表!A:B,2,FALSE))</f>
        <v>装备进阶材料2-2</v>
      </c>
      <c r="G85">
        <f t="shared" si="32"/>
        <v>1</v>
      </c>
      <c r="H85" t="str">
        <f t="shared" si="21"/>
        <v>{"g":20,"i":[</v>
      </c>
      <c r="I85" t="str">
        <f>I$6&amp;VLOOKUP(F85,物品!B:C,2,FALSE)</f>
        <v>{"t":"i","i":25022</v>
      </c>
      <c r="J85" t="str">
        <f t="shared" si="22"/>
        <v>,"c":1,"tr":0}</v>
      </c>
      <c r="K85" t="str">
        <f t="shared" si="23"/>
        <v>]}</v>
      </c>
      <c r="L85" t="str">
        <f t="shared" si="24"/>
        <v>{"g":20,"i":[{"t":"i","i":25022,"c":1,"tr":0}]}</v>
      </c>
      <c r="M85">
        <f t="shared" si="33"/>
        <v>20</v>
      </c>
      <c r="N85">
        <f t="shared" si="34"/>
        <v>0</v>
      </c>
      <c r="O85">
        <f t="shared" si="35"/>
        <v>4</v>
      </c>
    </row>
    <row r="86" spans="1:15" x14ac:dyDescent="0.15">
      <c r="A86">
        <f t="shared" si="31"/>
        <v>0.2</v>
      </c>
      <c r="B86">
        <f t="shared" si="20"/>
        <v>700020005</v>
      </c>
      <c r="C86">
        <f t="shared" si="36"/>
        <v>700020</v>
      </c>
      <c r="D86">
        <f t="shared" si="30"/>
        <v>5</v>
      </c>
      <c r="E86">
        <v>20</v>
      </c>
      <c r="F86" s="5" t="str">
        <f>_xlfn.IFNA(IF(N86=0,VLOOKUP(O86,映射表!A:B,2,FALSE),VLOOKUP(D86,映射表!E:F,2,FALSE)),VLOOKUP(VLOOKUP(O86&amp;D86,映射表!J:K,2,FALSE),映射表!A:B,2,FALSE))</f>
        <v>装备进阶材料2-2</v>
      </c>
      <c r="G86">
        <f t="shared" si="32"/>
        <v>1</v>
      </c>
      <c r="H86" t="str">
        <f t="shared" si="21"/>
        <v>{"g":20,"i":[</v>
      </c>
      <c r="I86" t="str">
        <f>I$6&amp;VLOOKUP(F86,物品!B:C,2,FALSE)</f>
        <v>{"t":"i","i":25022</v>
      </c>
      <c r="J86" t="str">
        <f t="shared" si="22"/>
        <v>,"c":1,"tr":0}</v>
      </c>
      <c r="K86" t="str">
        <f t="shared" si="23"/>
        <v>]}</v>
      </c>
      <c r="L86" t="str">
        <f t="shared" si="24"/>
        <v>{"g":20,"i":[{"t":"i","i":25022,"c":1,"tr":0}]}</v>
      </c>
      <c r="M86">
        <f t="shared" si="33"/>
        <v>20</v>
      </c>
      <c r="N86">
        <f t="shared" si="34"/>
        <v>0</v>
      </c>
      <c r="O86">
        <f t="shared" si="35"/>
        <v>4</v>
      </c>
    </row>
    <row r="87" spans="1:15" s="4" customFormat="1" x14ac:dyDescent="0.15">
      <c r="A87" s="4">
        <f t="shared" si="31"/>
        <v>0.2</v>
      </c>
      <c r="B87" s="4">
        <f t="shared" si="20"/>
        <v>700021001</v>
      </c>
      <c r="C87" s="4">
        <f t="shared" si="36"/>
        <v>700021</v>
      </c>
      <c r="D87" s="4">
        <f t="shared" si="30"/>
        <v>1</v>
      </c>
      <c r="E87" s="4">
        <v>20</v>
      </c>
      <c r="F87" s="8" t="str">
        <f>_xlfn.IFNA(IF(N87=0,VLOOKUP(O87,映射表!A:B,2,FALSE),VLOOKUP(D87,映射表!E:F,2,FALSE)),VLOOKUP(VLOOKUP(O87&amp;D87,映射表!J:K,2,FALSE),映射表!A:B,2,FALSE))</f>
        <v>装备进阶材料1-2</v>
      </c>
      <c r="G87" s="4">
        <f t="shared" si="32"/>
        <v>1</v>
      </c>
      <c r="H87" s="4" t="str">
        <f t="shared" si="21"/>
        <v>{"g":20,"i":[</v>
      </c>
      <c r="I87" s="4" t="str">
        <f>I$6&amp;VLOOKUP(F87,物品!B:C,2,FALSE)</f>
        <v>{"t":"i","i":25012</v>
      </c>
      <c r="J87" s="4" t="str">
        <f t="shared" si="22"/>
        <v>,"c":1,"tr":0}</v>
      </c>
      <c r="K87" s="4" t="str">
        <f t="shared" si="23"/>
        <v>]}</v>
      </c>
      <c r="L87" s="4" t="str">
        <f t="shared" si="24"/>
        <v>{"g":20,"i":[{"t":"i","i":25012,"c":1,"tr":0}]}</v>
      </c>
      <c r="M87" s="4">
        <f t="shared" si="33"/>
        <v>21</v>
      </c>
      <c r="N87" s="4">
        <f t="shared" si="34"/>
        <v>1</v>
      </c>
      <c r="O87" s="4">
        <f t="shared" si="35"/>
        <v>4</v>
      </c>
    </row>
    <row r="88" spans="1:15" x14ac:dyDescent="0.15">
      <c r="A88">
        <f t="shared" si="31"/>
        <v>0.2</v>
      </c>
      <c r="B88">
        <f t="shared" si="20"/>
        <v>700021002</v>
      </c>
      <c r="C88">
        <f t="shared" si="36"/>
        <v>700021</v>
      </c>
      <c r="D88">
        <f t="shared" si="30"/>
        <v>2</v>
      </c>
      <c r="E88">
        <v>20</v>
      </c>
      <c r="F88" s="5" t="str">
        <f>_xlfn.IFNA(IF(N88=0,VLOOKUP(O88,映射表!A:B,2,FALSE),VLOOKUP(D88,映射表!E:F,2,FALSE)),VLOOKUP(VLOOKUP(O88&amp;D88,映射表!J:K,2,FALSE),映射表!A:B,2,FALSE))</f>
        <v>装备进阶材料1-1</v>
      </c>
      <c r="G88">
        <f t="shared" si="32"/>
        <v>1</v>
      </c>
      <c r="H88" t="str">
        <f t="shared" si="21"/>
        <v>{"g":20,"i":[</v>
      </c>
      <c r="I88" t="str">
        <f>I$6&amp;VLOOKUP(F88,物品!B:C,2,FALSE)</f>
        <v>{"t":"i","i":25011</v>
      </c>
      <c r="J88" t="str">
        <f t="shared" si="22"/>
        <v>,"c":1,"tr":0}</v>
      </c>
      <c r="K88" t="str">
        <f t="shared" si="23"/>
        <v>]}</v>
      </c>
      <c r="L88" t="str">
        <f t="shared" si="24"/>
        <v>{"g":20,"i":[{"t":"i","i":25011,"c":1,"tr":0}]}</v>
      </c>
      <c r="M88">
        <f t="shared" si="33"/>
        <v>21</v>
      </c>
      <c r="N88">
        <f t="shared" si="34"/>
        <v>1</v>
      </c>
      <c r="O88">
        <f t="shared" si="35"/>
        <v>4</v>
      </c>
    </row>
    <row r="89" spans="1:15" x14ac:dyDescent="0.15">
      <c r="A89">
        <f t="shared" si="31"/>
        <v>0.2</v>
      </c>
      <c r="B89">
        <f t="shared" si="20"/>
        <v>700021003</v>
      </c>
      <c r="C89">
        <f t="shared" si="36"/>
        <v>700021</v>
      </c>
      <c r="D89">
        <f t="shared" si="30"/>
        <v>3</v>
      </c>
      <c r="E89">
        <v>20</v>
      </c>
      <c r="F89" s="5" t="str">
        <f>_xlfn.IFNA(IF(N89=0,VLOOKUP(O89,映射表!A:B,2,FALSE),VLOOKUP(D89,映射表!E:F,2,FALSE)),VLOOKUP(VLOOKUP(O89&amp;D89,映射表!J:K,2,FALSE),映射表!A:B,2,FALSE))</f>
        <v>装备进阶材料2-2</v>
      </c>
      <c r="G89">
        <f t="shared" si="32"/>
        <v>1</v>
      </c>
      <c r="H89" t="str">
        <f t="shared" si="21"/>
        <v>{"g":20,"i":[</v>
      </c>
      <c r="I89" t="str">
        <f>I$6&amp;VLOOKUP(F89,物品!B:C,2,FALSE)</f>
        <v>{"t":"i","i":25022</v>
      </c>
      <c r="J89" t="str">
        <f t="shared" si="22"/>
        <v>,"c":1,"tr":0}</v>
      </c>
      <c r="K89" t="str">
        <f t="shared" si="23"/>
        <v>]}</v>
      </c>
      <c r="L89" t="str">
        <f t="shared" si="24"/>
        <v>{"g":20,"i":[{"t":"i","i":25022,"c":1,"tr":0}]}</v>
      </c>
      <c r="M89">
        <f t="shared" si="33"/>
        <v>21</v>
      </c>
      <c r="N89">
        <f t="shared" si="34"/>
        <v>1</v>
      </c>
      <c r="O89">
        <f t="shared" si="35"/>
        <v>4</v>
      </c>
    </row>
    <row r="90" spans="1:15" x14ac:dyDescent="0.15">
      <c r="A90">
        <f t="shared" si="31"/>
        <v>0.2</v>
      </c>
      <c r="B90">
        <f t="shared" si="20"/>
        <v>700021004</v>
      </c>
      <c r="C90">
        <f t="shared" si="36"/>
        <v>700021</v>
      </c>
      <c r="D90">
        <f t="shared" si="30"/>
        <v>4</v>
      </c>
      <c r="E90">
        <v>20</v>
      </c>
      <c r="F90" s="5" t="str">
        <f>_xlfn.IFNA(IF(N90=0,VLOOKUP(O90,映射表!A:B,2,FALSE),VLOOKUP(D90,映射表!E:F,2,FALSE)),VLOOKUP(VLOOKUP(O90&amp;D90,映射表!J:K,2,FALSE),映射表!A:B,2,FALSE))</f>
        <v>金币</v>
      </c>
      <c r="G90">
        <f t="shared" si="32"/>
        <v>50</v>
      </c>
      <c r="H90" t="str">
        <f t="shared" si="21"/>
        <v>{"g":20,"i":[</v>
      </c>
      <c r="I90" t="str">
        <f>I$6&amp;VLOOKUP(F90,物品!B:C,2,FALSE)</f>
        <v>{"t":"i","i":1</v>
      </c>
      <c r="J90" t="str">
        <f t="shared" si="22"/>
        <v>,"c":50,"tr":0}</v>
      </c>
      <c r="K90" t="str">
        <f t="shared" si="23"/>
        <v>]}</v>
      </c>
      <c r="L90" t="str">
        <f t="shared" si="24"/>
        <v>{"g":20,"i":[{"t":"i","i":1,"c":50,"tr":0}]}</v>
      </c>
      <c r="M90">
        <f t="shared" si="33"/>
        <v>21</v>
      </c>
      <c r="N90">
        <f t="shared" si="34"/>
        <v>1</v>
      </c>
      <c r="O90">
        <f t="shared" si="35"/>
        <v>4</v>
      </c>
    </row>
    <row r="91" spans="1:15" x14ac:dyDescent="0.15">
      <c r="A91">
        <f t="shared" si="31"/>
        <v>0.2</v>
      </c>
      <c r="B91">
        <f t="shared" si="20"/>
        <v>700021005</v>
      </c>
      <c r="C91">
        <f t="shared" si="36"/>
        <v>700021</v>
      </c>
      <c r="D91">
        <f t="shared" si="30"/>
        <v>5</v>
      </c>
      <c r="E91">
        <v>20</v>
      </c>
      <c r="F91" s="5" t="str">
        <f>_xlfn.IFNA(IF(N91=0,VLOOKUP(O91,映射表!A:B,2,FALSE),VLOOKUP(D91,映射表!E:F,2,FALSE)),VLOOKUP(VLOOKUP(O91&amp;D91,映射表!J:K,2,FALSE),映射表!A:B,2,FALSE))</f>
        <v>低级经验丹</v>
      </c>
      <c r="G91">
        <f t="shared" si="32"/>
        <v>1</v>
      </c>
      <c r="H91" t="str">
        <f t="shared" si="21"/>
        <v>{"g":20,"i":[</v>
      </c>
      <c r="I91" t="str">
        <f>I$6&amp;VLOOKUP(F91,物品!B:C,2,FALSE)</f>
        <v>{"t":"i","i":29001</v>
      </c>
      <c r="J91" t="str">
        <f t="shared" si="22"/>
        <v>,"c":1,"tr":0}</v>
      </c>
      <c r="K91" t="str">
        <f t="shared" si="23"/>
        <v>]}</v>
      </c>
      <c r="L91" t="str">
        <f t="shared" si="24"/>
        <v>{"g":20,"i":[{"t":"i","i":29001,"c":1,"tr":0}]}</v>
      </c>
      <c r="M91">
        <f t="shared" si="33"/>
        <v>21</v>
      </c>
      <c r="N91">
        <f t="shared" si="34"/>
        <v>1</v>
      </c>
      <c r="O91">
        <f t="shared" si="35"/>
        <v>4</v>
      </c>
    </row>
    <row r="92" spans="1:15" x14ac:dyDescent="0.15">
      <c r="A92">
        <f t="shared" si="31"/>
        <v>0.2</v>
      </c>
      <c r="B92">
        <f t="shared" si="20"/>
        <v>700022001</v>
      </c>
      <c r="C92">
        <f t="shared" si="36"/>
        <v>700022</v>
      </c>
      <c r="D92">
        <f t="shared" si="30"/>
        <v>1</v>
      </c>
      <c r="E92">
        <v>20</v>
      </c>
      <c r="F92" s="5" t="str">
        <f>_xlfn.IFNA(IF(N92=0,VLOOKUP(O92,映射表!A:B,2,FALSE),VLOOKUP(D92,映射表!E:F,2,FALSE)),VLOOKUP(VLOOKUP(O92&amp;D92,映射表!J:K,2,FALSE),映射表!A:B,2,FALSE))</f>
        <v>装备进阶材料1-2</v>
      </c>
      <c r="G92">
        <f t="shared" si="32"/>
        <v>1</v>
      </c>
      <c r="H92" t="str">
        <f t="shared" si="21"/>
        <v>{"g":20,"i":[</v>
      </c>
      <c r="I92" t="str">
        <f>I$6&amp;VLOOKUP(F92,物品!B:C,2,FALSE)</f>
        <v>{"t":"i","i":25012</v>
      </c>
      <c r="J92" t="str">
        <f t="shared" si="22"/>
        <v>,"c":1,"tr":0}</v>
      </c>
      <c r="K92" t="str">
        <f t="shared" si="23"/>
        <v>]}</v>
      </c>
      <c r="L92" t="str">
        <f t="shared" si="24"/>
        <v>{"g":20,"i":[{"t":"i","i":25012,"c":1,"tr":0}]}</v>
      </c>
      <c r="M92">
        <f t="shared" si="33"/>
        <v>22</v>
      </c>
      <c r="N92">
        <f t="shared" si="34"/>
        <v>2</v>
      </c>
      <c r="O92">
        <f t="shared" si="35"/>
        <v>4</v>
      </c>
    </row>
    <row r="93" spans="1:15" x14ac:dyDescent="0.15">
      <c r="A93">
        <f t="shared" si="31"/>
        <v>0.2</v>
      </c>
      <c r="B93">
        <f t="shared" ref="B93:B156" si="37">C93*1000+D93</f>
        <v>700022002</v>
      </c>
      <c r="C93">
        <f t="shared" si="36"/>
        <v>700022</v>
      </c>
      <c r="D93">
        <f t="shared" si="30"/>
        <v>2</v>
      </c>
      <c r="E93">
        <v>20</v>
      </c>
      <c r="F93" s="5" t="str">
        <f>_xlfn.IFNA(IF(N93=0,VLOOKUP(O93,映射表!A:B,2,FALSE),VLOOKUP(D93,映射表!E:F,2,FALSE)),VLOOKUP(VLOOKUP(O93&amp;D93,映射表!J:K,2,FALSE),映射表!A:B,2,FALSE))</f>
        <v>装备进阶材料1-1</v>
      </c>
      <c r="G93">
        <f t="shared" si="32"/>
        <v>1</v>
      </c>
      <c r="H93" t="str">
        <f t="shared" ref="H93:H156" si="38">IF(E93=0,"",H$5&amp;E93&amp;H$6)</f>
        <v>{"g":20,"i":[</v>
      </c>
      <c r="I93" t="str">
        <f>I$6&amp;VLOOKUP(F93,物品!B:C,2,FALSE)</f>
        <v>{"t":"i","i":25011</v>
      </c>
      <c r="J93" t="str">
        <f t="shared" ref="J93:J156" si="39">J$5&amp;G93&amp;J$6</f>
        <v>,"c":1,"tr":0}</v>
      </c>
      <c r="K93" t="str">
        <f t="shared" ref="K93:K156" si="40">IF(H93="","",K$6)</f>
        <v>]}</v>
      </c>
      <c r="L93" t="str">
        <f t="shared" ref="L93:L156" si="41">H93&amp;I93&amp;J93&amp;K93</f>
        <v>{"g":20,"i":[{"t":"i","i":25011,"c":1,"tr":0}]}</v>
      </c>
      <c r="M93">
        <f t="shared" si="33"/>
        <v>22</v>
      </c>
      <c r="N93">
        <f t="shared" si="34"/>
        <v>2</v>
      </c>
      <c r="O93">
        <f t="shared" si="35"/>
        <v>4</v>
      </c>
    </row>
    <row r="94" spans="1:15" x14ac:dyDescent="0.15">
      <c r="A94">
        <f t="shared" si="31"/>
        <v>0.2</v>
      </c>
      <c r="B94">
        <f t="shared" si="37"/>
        <v>700022003</v>
      </c>
      <c r="C94">
        <f t="shared" si="36"/>
        <v>700022</v>
      </c>
      <c r="D94">
        <f t="shared" si="30"/>
        <v>3</v>
      </c>
      <c r="E94">
        <v>20</v>
      </c>
      <c r="F94" s="5" t="str">
        <f>_xlfn.IFNA(IF(N94=0,VLOOKUP(O94,映射表!A:B,2,FALSE),VLOOKUP(D94,映射表!E:F,2,FALSE)),VLOOKUP(VLOOKUP(O94&amp;D94,映射表!J:K,2,FALSE),映射表!A:B,2,FALSE))</f>
        <v>装备进阶材料2-2</v>
      </c>
      <c r="G94">
        <f t="shared" si="32"/>
        <v>1</v>
      </c>
      <c r="H94" t="str">
        <f t="shared" si="38"/>
        <v>{"g":20,"i":[</v>
      </c>
      <c r="I94" t="str">
        <f>I$6&amp;VLOOKUP(F94,物品!B:C,2,FALSE)</f>
        <v>{"t":"i","i":25022</v>
      </c>
      <c r="J94" t="str">
        <f t="shared" si="39"/>
        <v>,"c":1,"tr":0}</v>
      </c>
      <c r="K94" t="str">
        <f t="shared" si="40"/>
        <v>]}</v>
      </c>
      <c r="L94" t="str">
        <f t="shared" si="41"/>
        <v>{"g":20,"i":[{"t":"i","i":25022,"c":1,"tr":0}]}</v>
      </c>
      <c r="M94">
        <f t="shared" si="33"/>
        <v>22</v>
      </c>
      <c r="N94">
        <f t="shared" si="34"/>
        <v>2</v>
      </c>
      <c r="O94">
        <f t="shared" si="35"/>
        <v>4</v>
      </c>
    </row>
    <row r="95" spans="1:15" x14ac:dyDescent="0.15">
      <c r="A95">
        <f t="shared" si="31"/>
        <v>0.2</v>
      </c>
      <c r="B95">
        <f t="shared" si="37"/>
        <v>700022004</v>
      </c>
      <c r="C95">
        <f t="shared" si="36"/>
        <v>700022</v>
      </c>
      <c r="D95">
        <f t="shared" si="30"/>
        <v>4</v>
      </c>
      <c r="E95">
        <v>20</v>
      </c>
      <c r="F95" s="5" t="str">
        <f>_xlfn.IFNA(IF(N95=0,VLOOKUP(O95,映射表!A:B,2,FALSE),VLOOKUP(D95,映射表!E:F,2,FALSE)),VLOOKUP(VLOOKUP(O95&amp;D95,映射表!J:K,2,FALSE),映射表!A:B,2,FALSE))</f>
        <v>金币</v>
      </c>
      <c r="G95">
        <f t="shared" si="32"/>
        <v>50</v>
      </c>
      <c r="H95" t="str">
        <f t="shared" si="38"/>
        <v>{"g":20,"i":[</v>
      </c>
      <c r="I95" t="str">
        <f>I$6&amp;VLOOKUP(F95,物品!B:C,2,FALSE)</f>
        <v>{"t":"i","i":1</v>
      </c>
      <c r="J95" t="str">
        <f t="shared" si="39"/>
        <v>,"c":50,"tr":0}</v>
      </c>
      <c r="K95" t="str">
        <f t="shared" si="40"/>
        <v>]}</v>
      </c>
      <c r="L95" t="str">
        <f t="shared" si="41"/>
        <v>{"g":20,"i":[{"t":"i","i":1,"c":50,"tr":0}]}</v>
      </c>
      <c r="M95">
        <f t="shared" si="33"/>
        <v>22</v>
      </c>
      <c r="N95">
        <f t="shared" si="34"/>
        <v>2</v>
      </c>
      <c r="O95">
        <f t="shared" si="35"/>
        <v>4</v>
      </c>
    </row>
    <row r="96" spans="1:15" x14ac:dyDescent="0.15">
      <c r="A96">
        <f t="shared" si="31"/>
        <v>0.2</v>
      </c>
      <c r="B96">
        <f t="shared" si="37"/>
        <v>700022005</v>
      </c>
      <c r="C96">
        <f t="shared" si="36"/>
        <v>700022</v>
      </c>
      <c r="D96">
        <f t="shared" si="30"/>
        <v>5</v>
      </c>
      <c r="E96">
        <v>20</v>
      </c>
      <c r="F96" s="5" t="str">
        <f>_xlfn.IFNA(IF(N96=0,VLOOKUP(O96,映射表!A:B,2,FALSE),VLOOKUP(D96,映射表!E:F,2,FALSE)),VLOOKUP(VLOOKUP(O96&amp;D96,映射表!J:K,2,FALSE),映射表!A:B,2,FALSE))</f>
        <v>低级经验丹</v>
      </c>
      <c r="G96">
        <f t="shared" si="32"/>
        <v>1</v>
      </c>
      <c r="H96" t="str">
        <f t="shared" si="38"/>
        <v>{"g":20,"i":[</v>
      </c>
      <c r="I96" t="str">
        <f>I$6&amp;VLOOKUP(F96,物品!B:C,2,FALSE)</f>
        <v>{"t":"i","i":29001</v>
      </c>
      <c r="J96" t="str">
        <f t="shared" si="39"/>
        <v>,"c":1,"tr":0}</v>
      </c>
      <c r="K96" t="str">
        <f t="shared" si="40"/>
        <v>]}</v>
      </c>
      <c r="L96" t="str">
        <f t="shared" si="41"/>
        <v>{"g":20,"i":[{"t":"i","i":29001,"c":1,"tr":0}]}</v>
      </c>
      <c r="M96">
        <f t="shared" si="33"/>
        <v>22</v>
      </c>
      <c r="N96">
        <f t="shared" si="34"/>
        <v>2</v>
      </c>
      <c r="O96">
        <f t="shared" si="35"/>
        <v>4</v>
      </c>
    </row>
    <row r="97" spans="1:15" x14ac:dyDescent="0.15">
      <c r="A97">
        <f t="shared" si="31"/>
        <v>0.2</v>
      </c>
      <c r="B97">
        <f t="shared" si="37"/>
        <v>700023001</v>
      </c>
      <c r="C97">
        <f t="shared" si="36"/>
        <v>700023</v>
      </c>
      <c r="D97">
        <f t="shared" si="30"/>
        <v>1</v>
      </c>
      <c r="E97">
        <v>20</v>
      </c>
      <c r="F97" s="5" t="str">
        <f>_xlfn.IFNA(IF(N97=0,VLOOKUP(O97,映射表!A:B,2,FALSE),VLOOKUP(D97,映射表!E:F,2,FALSE)),VLOOKUP(VLOOKUP(O97&amp;D97,映射表!J:K,2,FALSE),映射表!A:B,2,FALSE))</f>
        <v>装备进阶材料1-2</v>
      </c>
      <c r="G97">
        <f t="shared" si="32"/>
        <v>1</v>
      </c>
      <c r="H97" t="str">
        <f t="shared" si="38"/>
        <v>{"g":20,"i":[</v>
      </c>
      <c r="I97" t="str">
        <f>I$6&amp;VLOOKUP(F97,物品!B:C,2,FALSE)</f>
        <v>{"t":"i","i":25012</v>
      </c>
      <c r="J97" t="str">
        <f t="shared" si="39"/>
        <v>,"c":1,"tr":0}</v>
      </c>
      <c r="K97" t="str">
        <f t="shared" si="40"/>
        <v>]}</v>
      </c>
      <c r="L97" t="str">
        <f t="shared" si="41"/>
        <v>{"g":20,"i":[{"t":"i","i":25012,"c":1,"tr":0}]}</v>
      </c>
      <c r="M97">
        <f t="shared" si="33"/>
        <v>23</v>
      </c>
      <c r="N97">
        <f t="shared" si="34"/>
        <v>3</v>
      </c>
      <c r="O97">
        <f t="shared" si="35"/>
        <v>4</v>
      </c>
    </row>
    <row r="98" spans="1:15" x14ac:dyDescent="0.15">
      <c r="A98">
        <f t="shared" si="31"/>
        <v>0.2</v>
      </c>
      <c r="B98">
        <f t="shared" si="37"/>
        <v>700023002</v>
      </c>
      <c r="C98">
        <f t="shared" si="36"/>
        <v>700023</v>
      </c>
      <c r="D98">
        <f t="shared" si="30"/>
        <v>2</v>
      </c>
      <c r="E98">
        <v>20</v>
      </c>
      <c r="F98" s="5" t="str">
        <f>_xlfn.IFNA(IF(N98=0,VLOOKUP(O98,映射表!A:B,2,FALSE),VLOOKUP(D98,映射表!E:F,2,FALSE)),VLOOKUP(VLOOKUP(O98&amp;D98,映射表!J:K,2,FALSE),映射表!A:B,2,FALSE))</f>
        <v>装备进阶材料1-1</v>
      </c>
      <c r="G98">
        <f t="shared" si="32"/>
        <v>1</v>
      </c>
      <c r="H98" t="str">
        <f t="shared" si="38"/>
        <v>{"g":20,"i":[</v>
      </c>
      <c r="I98" t="str">
        <f>I$6&amp;VLOOKUP(F98,物品!B:C,2,FALSE)</f>
        <v>{"t":"i","i":25011</v>
      </c>
      <c r="J98" t="str">
        <f t="shared" si="39"/>
        <v>,"c":1,"tr":0}</v>
      </c>
      <c r="K98" t="str">
        <f t="shared" si="40"/>
        <v>]}</v>
      </c>
      <c r="L98" t="str">
        <f t="shared" si="41"/>
        <v>{"g":20,"i":[{"t":"i","i":25011,"c":1,"tr":0}]}</v>
      </c>
      <c r="M98">
        <f t="shared" si="33"/>
        <v>23</v>
      </c>
      <c r="N98">
        <f t="shared" si="34"/>
        <v>3</v>
      </c>
      <c r="O98">
        <f t="shared" si="35"/>
        <v>4</v>
      </c>
    </row>
    <row r="99" spans="1:15" x14ac:dyDescent="0.15">
      <c r="A99">
        <f t="shared" si="31"/>
        <v>0.2</v>
      </c>
      <c r="B99">
        <f t="shared" si="37"/>
        <v>700023003</v>
      </c>
      <c r="C99">
        <f t="shared" si="36"/>
        <v>700023</v>
      </c>
      <c r="D99">
        <f t="shared" si="30"/>
        <v>3</v>
      </c>
      <c r="E99">
        <v>20</v>
      </c>
      <c r="F99" s="5" t="str">
        <f>_xlfn.IFNA(IF(N99=0,VLOOKUP(O99,映射表!A:B,2,FALSE),VLOOKUP(D99,映射表!E:F,2,FALSE)),VLOOKUP(VLOOKUP(O99&amp;D99,映射表!J:K,2,FALSE),映射表!A:B,2,FALSE))</f>
        <v>装备进阶材料2-2</v>
      </c>
      <c r="G99">
        <f t="shared" si="32"/>
        <v>1</v>
      </c>
      <c r="H99" t="str">
        <f t="shared" si="38"/>
        <v>{"g":20,"i":[</v>
      </c>
      <c r="I99" t="str">
        <f>I$6&amp;VLOOKUP(F99,物品!B:C,2,FALSE)</f>
        <v>{"t":"i","i":25022</v>
      </c>
      <c r="J99" t="str">
        <f t="shared" si="39"/>
        <v>,"c":1,"tr":0}</v>
      </c>
      <c r="K99" t="str">
        <f t="shared" si="40"/>
        <v>]}</v>
      </c>
      <c r="L99" t="str">
        <f t="shared" si="41"/>
        <v>{"g":20,"i":[{"t":"i","i":25022,"c":1,"tr":0}]}</v>
      </c>
      <c r="M99">
        <f t="shared" si="33"/>
        <v>23</v>
      </c>
      <c r="N99">
        <f t="shared" si="34"/>
        <v>3</v>
      </c>
      <c r="O99">
        <f t="shared" si="35"/>
        <v>4</v>
      </c>
    </row>
    <row r="100" spans="1:15" x14ac:dyDescent="0.15">
      <c r="A100">
        <f t="shared" si="31"/>
        <v>0.2</v>
      </c>
      <c r="B100">
        <f t="shared" si="37"/>
        <v>700023004</v>
      </c>
      <c r="C100">
        <f t="shared" si="36"/>
        <v>700023</v>
      </c>
      <c r="D100">
        <f t="shared" si="30"/>
        <v>4</v>
      </c>
      <c r="E100">
        <v>20</v>
      </c>
      <c r="F100" s="5" t="str">
        <f>_xlfn.IFNA(IF(N100=0,VLOOKUP(O100,映射表!A:B,2,FALSE),VLOOKUP(D100,映射表!E:F,2,FALSE)),VLOOKUP(VLOOKUP(O100&amp;D100,映射表!J:K,2,FALSE),映射表!A:B,2,FALSE))</f>
        <v>金币</v>
      </c>
      <c r="G100">
        <f t="shared" si="32"/>
        <v>50</v>
      </c>
      <c r="H100" t="str">
        <f t="shared" si="38"/>
        <v>{"g":20,"i":[</v>
      </c>
      <c r="I100" t="str">
        <f>I$6&amp;VLOOKUP(F100,物品!B:C,2,FALSE)</f>
        <v>{"t":"i","i":1</v>
      </c>
      <c r="J100" t="str">
        <f t="shared" si="39"/>
        <v>,"c":50,"tr":0}</v>
      </c>
      <c r="K100" t="str">
        <f t="shared" si="40"/>
        <v>]}</v>
      </c>
      <c r="L100" t="str">
        <f t="shared" si="41"/>
        <v>{"g":20,"i":[{"t":"i","i":1,"c":50,"tr":0}]}</v>
      </c>
      <c r="M100">
        <f t="shared" si="33"/>
        <v>23</v>
      </c>
      <c r="N100">
        <f t="shared" si="34"/>
        <v>3</v>
      </c>
      <c r="O100">
        <f t="shared" si="35"/>
        <v>4</v>
      </c>
    </row>
    <row r="101" spans="1:15" x14ac:dyDescent="0.15">
      <c r="A101">
        <f t="shared" si="31"/>
        <v>0.2</v>
      </c>
      <c r="B101">
        <f t="shared" si="37"/>
        <v>700023005</v>
      </c>
      <c r="C101">
        <f t="shared" si="36"/>
        <v>700023</v>
      </c>
      <c r="D101">
        <f t="shared" si="30"/>
        <v>5</v>
      </c>
      <c r="E101">
        <v>20</v>
      </c>
      <c r="F101" s="5" t="str">
        <f>_xlfn.IFNA(IF(N101=0,VLOOKUP(O101,映射表!A:B,2,FALSE),VLOOKUP(D101,映射表!E:F,2,FALSE)),VLOOKUP(VLOOKUP(O101&amp;D101,映射表!J:K,2,FALSE),映射表!A:B,2,FALSE))</f>
        <v>低级经验丹</v>
      </c>
      <c r="G101">
        <f t="shared" si="32"/>
        <v>1</v>
      </c>
      <c r="H101" t="str">
        <f t="shared" si="38"/>
        <v>{"g":20,"i":[</v>
      </c>
      <c r="I101" t="str">
        <f>I$6&amp;VLOOKUP(F101,物品!B:C,2,FALSE)</f>
        <v>{"t":"i","i":29001</v>
      </c>
      <c r="J101" t="str">
        <f t="shared" si="39"/>
        <v>,"c":1,"tr":0}</v>
      </c>
      <c r="K101" t="str">
        <f t="shared" si="40"/>
        <v>]}</v>
      </c>
      <c r="L101" t="str">
        <f t="shared" si="41"/>
        <v>{"g":20,"i":[{"t":"i","i":29001,"c":1,"tr":0}]}</v>
      </c>
      <c r="M101">
        <f t="shared" si="33"/>
        <v>23</v>
      </c>
      <c r="N101">
        <f t="shared" si="34"/>
        <v>3</v>
      </c>
      <c r="O101">
        <f t="shared" si="35"/>
        <v>4</v>
      </c>
    </row>
    <row r="102" spans="1:15" x14ac:dyDescent="0.15">
      <c r="A102">
        <f t="shared" si="31"/>
        <v>0.2</v>
      </c>
      <c r="B102">
        <f t="shared" si="37"/>
        <v>700024001</v>
      </c>
      <c r="C102">
        <f t="shared" si="36"/>
        <v>700024</v>
      </c>
      <c r="D102">
        <f t="shared" si="30"/>
        <v>1</v>
      </c>
      <c r="E102">
        <v>20</v>
      </c>
      <c r="F102" s="5" t="str">
        <f>_xlfn.IFNA(IF(N102=0,VLOOKUP(O102,映射表!A:B,2,FALSE),VLOOKUP(D102,映射表!E:F,2,FALSE)),VLOOKUP(VLOOKUP(O102&amp;D102,映射表!J:K,2,FALSE),映射表!A:B,2,FALSE))</f>
        <v>装备进阶材料1-2</v>
      </c>
      <c r="G102">
        <f t="shared" si="32"/>
        <v>1</v>
      </c>
      <c r="H102" t="str">
        <f t="shared" si="38"/>
        <v>{"g":20,"i":[</v>
      </c>
      <c r="I102" t="str">
        <f>I$6&amp;VLOOKUP(F102,物品!B:C,2,FALSE)</f>
        <v>{"t":"i","i":25012</v>
      </c>
      <c r="J102" t="str">
        <f t="shared" si="39"/>
        <v>,"c":1,"tr":0}</v>
      </c>
      <c r="K102" t="str">
        <f t="shared" si="40"/>
        <v>]}</v>
      </c>
      <c r="L102" t="str">
        <f t="shared" si="41"/>
        <v>{"g":20,"i":[{"t":"i","i":25012,"c":1,"tr":0}]}</v>
      </c>
      <c r="M102">
        <f t="shared" si="33"/>
        <v>24</v>
      </c>
      <c r="N102">
        <f t="shared" si="34"/>
        <v>4</v>
      </c>
      <c r="O102">
        <f t="shared" si="35"/>
        <v>4</v>
      </c>
    </row>
    <row r="103" spans="1:15" x14ac:dyDescent="0.15">
      <c r="A103">
        <f t="shared" si="31"/>
        <v>0.2</v>
      </c>
      <c r="B103">
        <f t="shared" si="37"/>
        <v>700024002</v>
      </c>
      <c r="C103">
        <f t="shared" si="36"/>
        <v>700024</v>
      </c>
      <c r="D103">
        <f t="shared" si="30"/>
        <v>2</v>
      </c>
      <c r="E103">
        <v>20</v>
      </c>
      <c r="F103" s="5" t="str">
        <f>_xlfn.IFNA(IF(N103=0,VLOOKUP(O103,映射表!A:B,2,FALSE),VLOOKUP(D103,映射表!E:F,2,FALSE)),VLOOKUP(VLOOKUP(O103&amp;D103,映射表!J:K,2,FALSE),映射表!A:B,2,FALSE))</f>
        <v>装备进阶材料1-1</v>
      </c>
      <c r="G103">
        <f t="shared" si="32"/>
        <v>1</v>
      </c>
      <c r="H103" t="str">
        <f t="shared" si="38"/>
        <v>{"g":20,"i":[</v>
      </c>
      <c r="I103" t="str">
        <f>I$6&amp;VLOOKUP(F103,物品!B:C,2,FALSE)</f>
        <v>{"t":"i","i":25011</v>
      </c>
      <c r="J103" t="str">
        <f t="shared" si="39"/>
        <v>,"c":1,"tr":0}</v>
      </c>
      <c r="K103" t="str">
        <f t="shared" si="40"/>
        <v>]}</v>
      </c>
      <c r="L103" t="str">
        <f t="shared" si="41"/>
        <v>{"g":20,"i":[{"t":"i","i":25011,"c":1,"tr":0}]}</v>
      </c>
      <c r="M103">
        <f t="shared" si="33"/>
        <v>24</v>
      </c>
      <c r="N103">
        <f t="shared" si="34"/>
        <v>4</v>
      </c>
      <c r="O103">
        <f t="shared" si="35"/>
        <v>4</v>
      </c>
    </row>
    <row r="104" spans="1:15" x14ac:dyDescent="0.15">
      <c r="A104">
        <f t="shared" si="31"/>
        <v>0.2</v>
      </c>
      <c r="B104">
        <f t="shared" si="37"/>
        <v>700024003</v>
      </c>
      <c r="C104">
        <f t="shared" si="36"/>
        <v>700024</v>
      </c>
      <c r="D104">
        <f t="shared" si="30"/>
        <v>3</v>
      </c>
      <c r="E104">
        <v>20</v>
      </c>
      <c r="F104" s="5" t="str">
        <f>_xlfn.IFNA(IF(N104=0,VLOOKUP(O104,映射表!A:B,2,FALSE),VLOOKUP(D104,映射表!E:F,2,FALSE)),VLOOKUP(VLOOKUP(O104&amp;D104,映射表!J:K,2,FALSE),映射表!A:B,2,FALSE))</f>
        <v>装备进阶材料2-2</v>
      </c>
      <c r="G104">
        <f t="shared" si="32"/>
        <v>1</v>
      </c>
      <c r="H104" t="str">
        <f t="shared" si="38"/>
        <v>{"g":20,"i":[</v>
      </c>
      <c r="I104" t="str">
        <f>I$6&amp;VLOOKUP(F104,物品!B:C,2,FALSE)</f>
        <v>{"t":"i","i":25022</v>
      </c>
      <c r="J104" t="str">
        <f t="shared" si="39"/>
        <v>,"c":1,"tr":0}</v>
      </c>
      <c r="K104" t="str">
        <f t="shared" si="40"/>
        <v>]}</v>
      </c>
      <c r="L104" t="str">
        <f t="shared" si="41"/>
        <v>{"g":20,"i":[{"t":"i","i":25022,"c":1,"tr":0}]}</v>
      </c>
      <c r="M104">
        <f t="shared" si="33"/>
        <v>24</v>
      </c>
      <c r="N104">
        <f t="shared" si="34"/>
        <v>4</v>
      </c>
      <c r="O104">
        <f t="shared" si="35"/>
        <v>4</v>
      </c>
    </row>
    <row r="105" spans="1:15" x14ac:dyDescent="0.15">
      <c r="A105">
        <f t="shared" si="31"/>
        <v>0.2</v>
      </c>
      <c r="B105">
        <f t="shared" si="37"/>
        <v>700024004</v>
      </c>
      <c r="C105">
        <f t="shared" si="36"/>
        <v>700024</v>
      </c>
      <c r="D105">
        <f t="shared" si="30"/>
        <v>4</v>
      </c>
      <c r="E105">
        <v>20</v>
      </c>
      <c r="F105" s="5" t="str">
        <f>_xlfn.IFNA(IF(N105=0,VLOOKUP(O105,映射表!A:B,2,FALSE),VLOOKUP(D105,映射表!E:F,2,FALSE)),VLOOKUP(VLOOKUP(O105&amp;D105,映射表!J:K,2,FALSE),映射表!A:B,2,FALSE))</f>
        <v>金币</v>
      </c>
      <c r="G105">
        <f t="shared" si="32"/>
        <v>50</v>
      </c>
      <c r="H105" t="str">
        <f t="shared" si="38"/>
        <v>{"g":20,"i":[</v>
      </c>
      <c r="I105" t="str">
        <f>I$6&amp;VLOOKUP(F105,物品!B:C,2,FALSE)</f>
        <v>{"t":"i","i":1</v>
      </c>
      <c r="J105" t="str">
        <f t="shared" si="39"/>
        <v>,"c":50,"tr":0}</v>
      </c>
      <c r="K105" t="str">
        <f t="shared" si="40"/>
        <v>]}</v>
      </c>
      <c r="L105" t="str">
        <f t="shared" si="41"/>
        <v>{"g":20,"i":[{"t":"i","i":1,"c":50,"tr":0}]}</v>
      </c>
      <c r="M105">
        <f t="shared" si="33"/>
        <v>24</v>
      </c>
      <c r="N105">
        <f t="shared" si="34"/>
        <v>4</v>
      </c>
      <c r="O105">
        <f t="shared" si="35"/>
        <v>4</v>
      </c>
    </row>
    <row r="106" spans="1:15" x14ac:dyDescent="0.15">
      <c r="A106">
        <f t="shared" si="31"/>
        <v>0.2</v>
      </c>
      <c r="B106">
        <f t="shared" si="37"/>
        <v>700024005</v>
      </c>
      <c r="C106">
        <f t="shared" si="36"/>
        <v>700024</v>
      </c>
      <c r="D106">
        <f t="shared" si="30"/>
        <v>5</v>
      </c>
      <c r="E106">
        <v>20</v>
      </c>
      <c r="F106" s="5" t="str">
        <f>_xlfn.IFNA(IF(N106=0,VLOOKUP(O106,映射表!A:B,2,FALSE),VLOOKUP(D106,映射表!E:F,2,FALSE)),VLOOKUP(VLOOKUP(O106&amp;D106,映射表!J:K,2,FALSE),映射表!A:B,2,FALSE))</f>
        <v>低级经验丹</v>
      </c>
      <c r="G106">
        <f t="shared" si="32"/>
        <v>1</v>
      </c>
      <c r="H106" t="str">
        <f t="shared" si="38"/>
        <v>{"g":20,"i":[</v>
      </c>
      <c r="I106" t="str">
        <f>I$6&amp;VLOOKUP(F106,物品!B:C,2,FALSE)</f>
        <v>{"t":"i","i":29001</v>
      </c>
      <c r="J106" t="str">
        <f t="shared" si="39"/>
        <v>,"c":1,"tr":0}</v>
      </c>
      <c r="K106" t="str">
        <f t="shared" si="40"/>
        <v>]}</v>
      </c>
      <c r="L106" t="str">
        <f t="shared" si="41"/>
        <v>{"g":20,"i":[{"t":"i","i":29001,"c":1,"tr":0}]}</v>
      </c>
      <c r="M106">
        <f t="shared" si="33"/>
        <v>24</v>
      </c>
      <c r="N106">
        <f t="shared" si="34"/>
        <v>4</v>
      </c>
      <c r="O106">
        <f t="shared" si="35"/>
        <v>4</v>
      </c>
    </row>
    <row r="107" spans="1:15" x14ac:dyDescent="0.15">
      <c r="A107">
        <f t="shared" si="31"/>
        <v>0.2</v>
      </c>
      <c r="B107">
        <f t="shared" si="37"/>
        <v>700025001</v>
      </c>
      <c r="C107">
        <f t="shared" si="36"/>
        <v>700025</v>
      </c>
      <c r="D107">
        <f t="shared" si="30"/>
        <v>1</v>
      </c>
      <c r="E107">
        <v>20</v>
      </c>
      <c r="F107" s="5" t="str">
        <f>_xlfn.IFNA(IF(N107=0,VLOOKUP(O107,映射表!A:B,2,FALSE),VLOOKUP(D107,映射表!E:F,2,FALSE)),VLOOKUP(VLOOKUP(O107&amp;D107,映射表!J:K,2,FALSE),映射表!A:B,2,FALSE))</f>
        <v>装备进阶材料3-1</v>
      </c>
      <c r="G107">
        <f t="shared" si="32"/>
        <v>1</v>
      </c>
      <c r="H107" t="str">
        <f t="shared" si="38"/>
        <v>{"g":20,"i":[</v>
      </c>
      <c r="I107" t="str">
        <f>I$6&amp;VLOOKUP(F107,物品!B:C,2,FALSE)</f>
        <v>{"t":"i","i":25031</v>
      </c>
      <c r="J107" t="str">
        <f t="shared" si="39"/>
        <v>,"c":1,"tr":0}</v>
      </c>
      <c r="K107" t="str">
        <f t="shared" si="40"/>
        <v>]}</v>
      </c>
      <c r="L107" t="str">
        <f t="shared" si="41"/>
        <v>{"g":20,"i":[{"t":"i","i":25031,"c":1,"tr":0}]}</v>
      </c>
      <c r="M107">
        <f t="shared" si="33"/>
        <v>25</v>
      </c>
      <c r="N107">
        <f t="shared" si="34"/>
        <v>0</v>
      </c>
      <c r="O107">
        <f t="shared" si="35"/>
        <v>5</v>
      </c>
    </row>
    <row r="108" spans="1:15" x14ac:dyDescent="0.15">
      <c r="A108">
        <f t="shared" si="31"/>
        <v>0.2</v>
      </c>
      <c r="B108">
        <f t="shared" si="37"/>
        <v>700025002</v>
      </c>
      <c r="C108">
        <f t="shared" si="36"/>
        <v>700025</v>
      </c>
      <c r="D108">
        <f t="shared" si="30"/>
        <v>2</v>
      </c>
      <c r="E108">
        <v>20</v>
      </c>
      <c r="F108" s="5" t="str">
        <f>_xlfn.IFNA(IF(N108=0,VLOOKUP(O108,映射表!A:B,2,FALSE),VLOOKUP(D108,映射表!E:F,2,FALSE)),VLOOKUP(VLOOKUP(O108&amp;D108,映射表!J:K,2,FALSE),映射表!A:B,2,FALSE))</f>
        <v>装备进阶材料3-1</v>
      </c>
      <c r="G108">
        <f t="shared" si="32"/>
        <v>1</v>
      </c>
      <c r="H108" t="str">
        <f t="shared" si="38"/>
        <v>{"g":20,"i":[</v>
      </c>
      <c r="I108" t="str">
        <f>I$6&amp;VLOOKUP(F108,物品!B:C,2,FALSE)</f>
        <v>{"t":"i","i":25031</v>
      </c>
      <c r="J108" t="str">
        <f t="shared" si="39"/>
        <v>,"c":1,"tr":0}</v>
      </c>
      <c r="K108" t="str">
        <f t="shared" si="40"/>
        <v>]}</v>
      </c>
      <c r="L108" t="str">
        <f t="shared" si="41"/>
        <v>{"g":20,"i":[{"t":"i","i":25031,"c":1,"tr":0}]}</v>
      </c>
      <c r="M108">
        <f t="shared" si="33"/>
        <v>25</v>
      </c>
      <c r="N108">
        <f t="shared" si="34"/>
        <v>0</v>
      </c>
      <c r="O108">
        <f t="shared" si="35"/>
        <v>5</v>
      </c>
    </row>
    <row r="109" spans="1:15" x14ac:dyDescent="0.15">
      <c r="A109">
        <f t="shared" si="31"/>
        <v>0.2</v>
      </c>
      <c r="B109">
        <f t="shared" si="37"/>
        <v>700025003</v>
      </c>
      <c r="C109">
        <f t="shared" si="36"/>
        <v>700025</v>
      </c>
      <c r="D109">
        <f t="shared" si="30"/>
        <v>3</v>
      </c>
      <c r="E109">
        <v>20</v>
      </c>
      <c r="F109" s="5" t="str">
        <f>_xlfn.IFNA(IF(N109=0,VLOOKUP(O109,映射表!A:B,2,FALSE),VLOOKUP(D109,映射表!E:F,2,FALSE)),VLOOKUP(VLOOKUP(O109&amp;D109,映射表!J:K,2,FALSE),映射表!A:B,2,FALSE))</f>
        <v>装备进阶材料3-1</v>
      </c>
      <c r="G109">
        <f t="shared" si="32"/>
        <v>1</v>
      </c>
      <c r="H109" t="str">
        <f t="shared" si="38"/>
        <v>{"g":20,"i":[</v>
      </c>
      <c r="I109" t="str">
        <f>I$6&amp;VLOOKUP(F109,物品!B:C,2,FALSE)</f>
        <v>{"t":"i","i":25031</v>
      </c>
      <c r="J109" t="str">
        <f t="shared" si="39"/>
        <v>,"c":1,"tr":0}</v>
      </c>
      <c r="K109" t="str">
        <f t="shared" si="40"/>
        <v>]}</v>
      </c>
      <c r="L109" t="str">
        <f t="shared" si="41"/>
        <v>{"g":20,"i":[{"t":"i","i":25031,"c":1,"tr":0}]}</v>
      </c>
      <c r="M109">
        <f t="shared" si="33"/>
        <v>25</v>
      </c>
      <c r="N109">
        <f t="shared" si="34"/>
        <v>0</v>
      </c>
      <c r="O109">
        <f t="shared" si="35"/>
        <v>5</v>
      </c>
    </row>
    <row r="110" spans="1:15" x14ac:dyDescent="0.15">
      <c r="A110">
        <f t="shared" si="31"/>
        <v>0.2</v>
      </c>
      <c r="B110">
        <f t="shared" si="37"/>
        <v>700025004</v>
      </c>
      <c r="C110">
        <f t="shared" si="36"/>
        <v>700025</v>
      </c>
      <c r="D110">
        <f t="shared" si="30"/>
        <v>4</v>
      </c>
      <c r="E110">
        <v>20</v>
      </c>
      <c r="F110" s="5" t="str">
        <f>_xlfn.IFNA(IF(N110=0,VLOOKUP(O110,映射表!A:B,2,FALSE),VLOOKUP(D110,映射表!E:F,2,FALSE)),VLOOKUP(VLOOKUP(O110&amp;D110,映射表!J:K,2,FALSE),映射表!A:B,2,FALSE))</f>
        <v>装备进阶材料3-1</v>
      </c>
      <c r="G110">
        <f t="shared" si="32"/>
        <v>1</v>
      </c>
      <c r="H110" t="str">
        <f t="shared" si="38"/>
        <v>{"g":20,"i":[</v>
      </c>
      <c r="I110" t="str">
        <f>I$6&amp;VLOOKUP(F110,物品!B:C,2,FALSE)</f>
        <v>{"t":"i","i":25031</v>
      </c>
      <c r="J110" t="str">
        <f t="shared" si="39"/>
        <v>,"c":1,"tr":0}</v>
      </c>
      <c r="K110" t="str">
        <f t="shared" si="40"/>
        <v>]}</v>
      </c>
      <c r="L110" t="str">
        <f t="shared" si="41"/>
        <v>{"g":20,"i":[{"t":"i","i":25031,"c":1,"tr":0}]}</v>
      </c>
      <c r="M110">
        <f t="shared" si="33"/>
        <v>25</v>
      </c>
      <c r="N110">
        <f t="shared" si="34"/>
        <v>0</v>
      </c>
      <c r="O110">
        <f t="shared" si="35"/>
        <v>5</v>
      </c>
    </row>
    <row r="111" spans="1:15" x14ac:dyDescent="0.15">
      <c r="A111">
        <f t="shared" si="31"/>
        <v>0.2</v>
      </c>
      <c r="B111">
        <f t="shared" si="37"/>
        <v>700025005</v>
      </c>
      <c r="C111">
        <f t="shared" si="36"/>
        <v>700025</v>
      </c>
      <c r="D111">
        <f t="shared" si="30"/>
        <v>5</v>
      </c>
      <c r="E111">
        <v>20</v>
      </c>
      <c r="F111" s="5" t="str">
        <f>_xlfn.IFNA(IF(N111=0,VLOOKUP(O111,映射表!A:B,2,FALSE),VLOOKUP(D111,映射表!E:F,2,FALSE)),VLOOKUP(VLOOKUP(O111&amp;D111,映射表!J:K,2,FALSE),映射表!A:B,2,FALSE))</f>
        <v>装备进阶材料3-1</v>
      </c>
      <c r="G111">
        <f t="shared" si="32"/>
        <v>1</v>
      </c>
      <c r="H111" t="str">
        <f t="shared" si="38"/>
        <v>{"g":20,"i":[</v>
      </c>
      <c r="I111" t="str">
        <f>I$6&amp;VLOOKUP(F111,物品!B:C,2,FALSE)</f>
        <v>{"t":"i","i":25031</v>
      </c>
      <c r="J111" t="str">
        <f t="shared" si="39"/>
        <v>,"c":1,"tr":0}</v>
      </c>
      <c r="K111" t="str">
        <f t="shared" si="40"/>
        <v>]}</v>
      </c>
      <c r="L111" t="str">
        <f t="shared" si="41"/>
        <v>{"g":20,"i":[{"t":"i","i":25031,"c":1,"tr":0}]}</v>
      </c>
      <c r="M111">
        <f t="shared" si="33"/>
        <v>25</v>
      </c>
      <c r="N111">
        <f t="shared" si="34"/>
        <v>0</v>
      </c>
      <c r="O111">
        <f t="shared" si="35"/>
        <v>5</v>
      </c>
    </row>
    <row r="112" spans="1:15" x14ac:dyDescent="0.15">
      <c r="A112">
        <f t="shared" si="31"/>
        <v>0.2</v>
      </c>
      <c r="B112">
        <f t="shared" si="37"/>
        <v>700026001</v>
      </c>
      <c r="C112">
        <f t="shared" si="36"/>
        <v>700026</v>
      </c>
      <c r="D112">
        <f t="shared" si="30"/>
        <v>1</v>
      </c>
      <c r="E112">
        <v>20</v>
      </c>
      <c r="F112" s="5" t="str">
        <f>_xlfn.IFNA(IF(N112=0,VLOOKUP(O112,映射表!A:B,2,FALSE),VLOOKUP(D112,映射表!E:F,2,FALSE)),VLOOKUP(VLOOKUP(O112&amp;D112,映射表!J:K,2,FALSE),映射表!A:B,2,FALSE))</f>
        <v>装备进阶材料2-2</v>
      </c>
      <c r="G112">
        <f t="shared" si="32"/>
        <v>1</v>
      </c>
      <c r="H112" t="str">
        <f t="shared" si="38"/>
        <v>{"g":20,"i":[</v>
      </c>
      <c r="I112" t="str">
        <f>I$6&amp;VLOOKUP(F112,物品!B:C,2,FALSE)</f>
        <v>{"t":"i","i":25022</v>
      </c>
      <c r="J112" t="str">
        <f t="shared" si="39"/>
        <v>,"c":1,"tr":0}</v>
      </c>
      <c r="K112" t="str">
        <f t="shared" si="40"/>
        <v>]}</v>
      </c>
      <c r="L112" t="str">
        <f t="shared" si="41"/>
        <v>{"g":20,"i":[{"t":"i","i":25022,"c":1,"tr":0}]}</v>
      </c>
      <c r="M112">
        <f t="shared" si="33"/>
        <v>26</v>
      </c>
      <c r="N112">
        <f t="shared" si="34"/>
        <v>1</v>
      </c>
      <c r="O112">
        <f t="shared" si="35"/>
        <v>5</v>
      </c>
    </row>
    <row r="113" spans="1:15" x14ac:dyDescent="0.15">
      <c r="A113">
        <f t="shared" si="31"/>
        <v>0.2</v>
      </c>
      <c r="B113">
        <f t="shared" si="37"/>
        <v>700026002</v>
      </c>
      <c r="C113">
        <f t="shared" si="36"/>
        <v>700026</v>
      </c>
      <c r="D113">
        <f t="shared" si="30"/>
        <v>2</v>
      </c>
      <c r="E113">
        <v>20</v>
      </c>
      <c r="F113" s="5" t="str">
        <f>_xlfn.IFNA(IF(N113=0,VLOOKUP(O113,映射表!A:B,2,FALSE),VLOOKUP(D113,映射表!E:F,2,FALSE)),VLOOKUP(VLOOKUP(O113&amp;D113,映射表!J:K,2,FALSE),映射表!A:B,2,FALSE))</f>
        <v>装备进阶材料2-1</v>
      </c>
      <c r="G113">
        <f t="shared" si="32"/>
        <v>1</v>
      </c>
      <c r="H113" t="str">
        <f t="shared" si="38"/>
        <v>{"g":20,"i":[</v>
      </c>
      <c r="I113" t="str">
        <f>I$6&amp;VLOOKUP(F113,物品!B:C,2,FALSE)</f>
        <v>{"t":"i","i":25021</v>
      </c>
      <c r="J113" t="str">
        <f t="shared" si="39"/>
        <v>,"c":1,"tr":0}</v>
      </c>
      <c r="K113" t="str">
        <f t="shared" si="40"/>
        <v>]}</v>
      </c>
      <c r="L113" t="str">
        <f t="shared" si="41"/>
        <v>{"g":20,"i":[{"t":"i","i":25021,"c":1,"tr":0}]}</v>
      </c>
      <c r="M113">
        <f t="shared" si="33"/>
        <v>26</v>
      </c>
      <c r="N113">
        <f t="shared" si="34"/>
        <v>1</v>
      </c>
      <c r="O113">
        <f t="shared" si="35"/>
        <v>5</v>
      </c>
    </row>
    <row r="114" spans="1:15" x14ac:dyDescent="0.15">
      <c r="A114">
        <f t="shared" si="31"/>
        <v>0.2</v>
      </c>
      <c r="B114">
        <f t="shared" si="37"/>
        <v>700026003</v>
      </c>
      <c r="C114">
        <f t="shared" si="36"/>
        <v>700026</v>
      </c>
      <c r="D114">
        <f t="shared" si="30"/>
        <v>3</v>
      </c>
      <c r="E114">
        <v>20</v>
      </c>
      <c r="F114" s="5" t="str">
        <f>_xlfn.IFNA(IF(N114=0,VLOOKUP(O114,映射表!A:B,2,FALSE),VLOOKUP(D114,映射表!E:F,2,FALSE)),VLOOKUP(VLOOKUP(O114&amp;D114,映射表!J:K,2,FALSE),映射表!A:B,2,FALSE))</f>
        <v>装备进阶材料3-1</v>
      </c>
      <c r="G114">
        <f t="shared" si="32"/>
        <v>1</v>
      </c>
      <c r="H114" t="str">
        <f t="shared" si="38"/>
        <v>{"g":20,"i":[</v>
      </c>
      <c r="I114" t="str">
        <f>I$6&amp;VLOOKUP(F114,物品!B:C,2,FALSE)</f>
        <v>{"t":"i","i":25031</v>
      </c>
      <c r="J114" t="str">
        <f t="shared" si="39"/>
        <v>,"c":1,"tr":0}</v>
      </c>
      <c r="K114" t="str">
        <f t="shared" si="40"/>
        <v>]}</v>
      </c>
      <c r="L114" t="str">
        <f t="shared" si="41"/>
        <v>{"g":20,"i":[{"t":"i","i":25031,"c":1,"tr":0}]}</v>
      </c>
      <c r="M114">
        <f t="shared" si="33"/>
        <v>26</v>
      </c>
      <c r="N114">
        <f t="shared" si="34"/>
        <v>1</v>
      </c>
      <c r="O114">
        <f t="shared" si="35"/>
        <v>5</v>
      </c>
    </row>
    <row r="115" spans="1:15" x14ac:dyDescent="0.15">
      <c r="A115">
        <f t="shared" si="31"/>
        <v>0.2</v>
      </c>
      <c r="B115">
        <f t="shared" si="37"/>
        <v>700026004</v>
      </c>
      <c r="C115">
        <f t="shared" si="36"/>
        <v>700026</v>
      </c>
      <c r="D115">
        <f t="shared" si="30"/>
        <v>4</v>
      </c>
      <c r="E115">
        <v>20</v>
      </c>
      <c r="F115" s="5" t="str">
        <f>_xlfn.IFNA(IF(N115=0,VLOOKUP(O115,映射表!A:B,2,FALSE),VLOOKUP(D115,映射表!E:F,2,FALSE)),VLOOKUP(VLOOKUP(O115&amp;D115,映射表!J:K,2,FALSE),映射表!A:B,2,FALSE))</f>
        <v>金币</v>
      </c>
      <c r="G115">
        <f t="shared" si="32"/>
        <v>50</v>
      </c>
      <c r="H115" t="str">
        <f t="shared" si="38"/>
        <v>{"g":20,"i":[</v>
      </c>
      <c r="I115" t="str">
        <f>I$6&amp;VLOOKUP(F115,物品!B:C,2,FALSE)</f>
        <v>{"t":"i","i":1</v>
      </c>
      <c r="J115" t="str">
        <f t="shared" si="39"/>
        <v>,"c":50,"tr":0}</v>
      </c>
      <c r="K115" t="str">
        <f t="shared" si="40"/>
        <v>]}</v>
      </c>
      <c r="L115" t="str">
        <f t="shared" si="41"/>
        <v>{"g":20,"i":[{"t":"i","i":1,"c":50,"tr":0}]}</v>
      </c>
      <c r="M115">
        <f t="shared" si="33"/>
        <v>26</v>
      </c>
      <c r="N115">
        <f t="shared" si="34"/>
        <v>1</v>
      </c>
      <c r="O115">
        <f t="shared" si="35"/>
        <v>5</v>
      </c>
    </row>
    <row r="116" spans="1:15" x14ac:dyDescent="0.15">
      <c r="A116">
        <f t="shared" si="31"/>
        <v>0.2</v>
      </c>
      <c r="B116">
        <f t="shared" si="37"/>
        <v>700026005</v>
      </c>
      <c r="C116">
        <f t="shared" si="36"/>
        <v>700026</v>
      </c>
      <c r="D116">
        <f t="shared" si="30"/>
        <v>5</v>
      </c>
      <c r="E116">
        <v>20</v>
      </c>
      <c r="F116" s="5" t="str">
        <f>_xlfn.IFNA(IF(N116=0,VLOOKUP(O116,映射表!A:B,2,FALSE),VLOOKUP(D116,映射表!E:F,2,FALSE)),VLOOKUP(VLOOKUP(O116&amp;D116,映射表!J:K,2,FALSE),映射表!A:B,2,FALSE))</f>
        <v>低级经验丹</v>
      </c>
      <c r="G116">
        <f t="shared" si="32"/>
        <v>1</v>
      </c>
      <c r="H116" t="str">
        <f t="shared" si="38"/>
        <v>{"g":20,"i":[</v>
      </c>
      <c r="I116" t="str">
        <f>I$6&amp;VLOOKUP(F116,物品!B:C,2,FALSE)</f>
        <v>{"t":"i","i":29001</v>
      </c>
      <c r="J116" t="str">
        <f t="shared" si="39"/>
        <v>,"c":1,"tr":0}</v>
      </c>
      <c r="K116" t="str">
        <f t="shared" si="40"/>
        <v>]}</v>
      </c>
      <c r="L116" t="str">
        <f t="shared" si="41"/>
        <v>{"g":20,"i":[{"t":"i","i":29001,"c":1,"tr":0}]}</v>
      </c>
      <c r="M116">
        <f t="shared" si="33"/>
        <v>26</v>
      </c>
      <c r="N116">
        <f t="shared" si="34"/>
        <v>1</v>
      </c>
      <c r="O116">
        <f t="shared" si="35"/>
        <v>5</v>
      </c>
    </row>
    <row r="117" spans="1:15" x14ac:dyDescent="0.15">
      <c r="A117">
        <f t="shared" si="31"/>
        <v>0.2</v>
      </c>
      <c r="B117">
        <f t="shared" si="37"/>
        <v>700027001</v>
      </c>
      <c r="C117">
        <f t="shared" si="36"/>
        <v>700027</v>
      </c>
      <c r="D117">
        <f t="shared" si="30"/>
        <v>1</v>
      </c>
      <c r="E117">
        <v>20</v>
      </c>
      <c r="F117" s="5" t="str">
        <f>_xlfn.IFNA(IF(N117=0,VLOOKUP(O117,映射表!A:B,2,FALSE),VLOOKUP(D117,映射表!E:F,2,FALSE)),VLOOKUP(VLOOKUP(O117&amp;D117,映射表!J:K,2,FALSE),映射表!A:B,2,FALSE))</f>
        <v>装备进阶材料2-2</v>
      </c>
      <c r="G117">
        <f t="shared" si="32"/>
        <v>1</v>
      </c>
      <c r="H117" t="str">
        <f t="shared" si="38"/>
        <v>{"g":20,"i":[</v>
      </c>
      <c r="I117" t="str">
        <f>I$6&amp;VLOOKUP(F117,物品!B:C,2,FALSE)</f>
        <v>{"t":"i","i":25022</v>
      </c>
      <c r="J117" t="str">
        <f t="shared" si="39"/>
        <v>,"c":1,"tr":0}</v>
      </c>
      <c r="K117" t="str">
        <f t="shared" si="40"/>
        <v>]}</v>
      </c>
      <c r="L117" t="str">
        <f t="shared" si="41"/>
        <v>{"g":20,"i":[{"t":"i","i":25022,"c":1,"tr":0}]}</v>
      </c>
      <c r="M117">
        <f t="shared" si="33"/>
        <v>27</v>
      </c>
      <c r="N117">
        <f t="shared" si="34"/>
        <v>2</v>
      </c>
      <c r="O117">
        <f t="shared" si="35"/>
        <v>5</v>
      </c>
    </row>
    <row r="118" spans="1:15" x14ac:dyDescent="0.15">
      <c r="A118">
        <f t="shared" si="31"/>
        <v>0.2</v>
      </c>
      <c r="B118">
        <f t="shared" si="37"/>
        <v>700027002</v>
      </c>
      <c r="C118">
        <f t="shared" si="36"/>
        <v>700027</v>
      </c>
      <c r="D118">
        <f t="shared" si="30"/>
        <v>2</v>
      </c>
      <c r="E118">
        <v>20</v>
      </c>
      <c r="F118" s="5" t="str">
        <f>_xlfn.IFNA(IF(N118=0,VLOOKUP(O118,映射表!A:B,2,FALSE),VLOOKUP(D118,映射表!E:F,2,FALSE)),VLOOKUP(VLOOKUP(O118&amp;D118,映射表!J:K,2,FALSE),映射表!A:B,2,FALSE))</f>
        <v>装备进阶材料2-1</v>
      </c>
      <c r="G118">
        <f t="shared" si="32"/>
        <v>1</v>
      </c>
      <c r="H118" t="str">
        <f t="shared" si="38"/>
        <v>{"g":20,"i":[</v>
      </c>
      <c r="I118" t="str">
        <f>I$6&amp;VLOOKUP(F118,物品!B:C,2,FALSE)</f>
        <v>{"t":"i","i":25021</v>
      </c>
      <c r="J118" t="str">
        <f t="shared" si="39"/>
        <v>,"c":1,"tr":0}</v>
      </c>
      <c r="K118" t="str">
        <f t="shared" si="40"/>
        <v>]}</v>
      </c>
      <c r="L118" t="str">
        <f t="shared" si="41"/>
        <v>{"g":20,"i":[{"t":"i","i":25021,"c":1,"tr":0}]}</v>
      </c>
      <c r="M118">
        <f t="shared" si="33"/>
        <v>27</v>
      </c>
      <c r="N118">
        <f t="shared" si="34"/>
        <v>2</v>
      </c>
      <c r="O118">
        <f t="shared" si="35"/>
        <v>5</v>
      </c>
    </row>
    <row r="119" spans="1:15" x14ac:dyDescent="0.15">
      <c r="A119">
        <f t="shared" si="31"/>
        <v>0.2</v>
      </c>
      <c r="B119">
        <f t="shared" si="37"/>
        <v>700027003</v>
      </c>
      <c r="C119">
        <f t="shared" si="36"/>
        <v>700027</v>
      </c>
      <c r="D119">
        <f t="shared" si="30"/>
        <v>3</v>
      </c>
      <c r="E119">
        <v>20</v>
      </c>
      <c r="F119" s="5" t="str">
        <f>_xlfn.IFNA(IF(N119=0,VLOOKUP(O119,映射表!A:B,2,FALSE),VLOOKUP(D119,映射表!E:F,2,FALSE)),VLOOKUP(VLOOKUP(O119&amp;D119,映射表!J:K,2,FALSE),映射表!A:B,2,FALSE))</f>
        <v>装备进阶材料3-1</v>
      </c>
      <c r="G119">
        <f t="shared" si="32"/>
        <v>1</v>
      </c>
      <c r="H119" t="str">
        <f t="shared" si="38"/>
        <v>{"g":20,"i":[</v>
      </c>
      <c r="I119" t="str">
        <f>I$6&amp;VLOOKUP(F119,物品!B:C,2,FALSE)</f>
        <v>{"t":"i","i":25031</v>
      </c>
      <c r="J119" t="str">
        <f t="shared" si="39"/>
        <v>,"c":1,"tr":0}</v>
      </c>
      <c r="K119" t="str">
        <f t="shared" si="40"/>
        <v>]}</v>
      </c>
      <c r="L119" t="str">
        <f t="shared" si="41"/>
        <v>{"g":20,"i":[{"t":"i","i":25031,"c":1,"tr":0}]}</v>
      </c>
      <c r="M119">
        <f t="shared" si="33"/>
        <v>27</v>
      </c>
      <c r="N119">
        <f t="shared" si="34"/>
        <v>2</v>
      </c>
      <c r="O119">
        <f t="shared" si="35"/>
        <v>5</v>
      </c>
    </row>
    <row r="120" spans="1:15" x14ac:dyDescent="0.15">
      <c r="A120">
        <f t="shared" si="31"/>
        <v>0.2</v>
      </c>
      <c r="B120">
        <f t="shared" si="37"/>
        <v>700027004</v>
      </c>
      <c r="C120">
        <f t="shared" si="36"/>
        <v>700027</v>
      </c>
      <c r="D120">
        <f t="shared" si="30"/>
        <v>4</v>
      </c>
      <c r="E120">
        <v>20</v>
      </c>
      <c r="F120" s="5" t="str">
        <f>_xlfn.IFNA(IF(N120=0,VLOOKUP(O120,映射表!A:B,2,FALSE),VLOOKUP(D120,映射表!E:F,2,FALSE)),VLOOKUP(VLOOKUP(O120&amp;D120,映射表!J:K,2,FALSE),映射表!A:B,2,FALSE))</f>
        <v>金币</v>
      </c>
      <c r="G120">
        <f t="shared" si="32"/>
        <v>50</v>
      </c>
      <c r="H120" t="str">
        <f t="shared" si="38"/>
        <v>{"g":20,"i":[</v>
      </c>
      <c r="I120" t="str">
        <f>I$6&amp;VLOOKUP(F120,物品!B:C,2,FALSE)</f>
        <v>{"t":"i","i":1</v>
      </c>
      <c r="J120" t="str">
        <f t="shared" si="39"/>
        <v>,"c":50,"tr":0}</v>
      </c>
      <c r="K120" t="str">
        <f t="shared" si="40"/>
        <v>]}</v>
      </c>
      <c r="L120" t="str">
        <f t="shared" si="41"/>
        <v>{"g":20,"i":[{"t":"i","i":1,"c":50,"tr":0}]}</v>
      </c>
      <c r="M120">
        <f t="shared" si="33"/>
        <v>27</v>
      </c>
      <c r="N120">
        <f t="shared" si="34"/>
        <v>2</v>
      </c>
      <c r="O120">
        <f t="shared" si="35"/>
        <v>5</v>
      </c>
    </row>
    <row r="121" spans="1:15" x14ac:dyDescent="0.15">
      <c r="A121">
        <f t="shared" si="31"/>
        <v>0.2</v>
      </c>
      <c r="B121">
        <f t="shared" si="37"/>
        <v>700027005</v>
      </c>
      <c r="C121">
        <f t="shared" si="36"/>
        <v>700027</v>
      </c>
      <c r="D121">
        <f t="shared" si="30"/>
        <v>5</v>
      </c>
      <c r="E121">
        <v>20</v>
      </c>
      <c r="F121" s="5" t="str">
        <f>_xlfn.IFNA(IF(N121=0,VLOOKUP(O121,映射表!A:B,2,FALSE),VLOOKUP(D121,映射表!E:F,2,FALSE)),VLOOKUP(VLOOKUP(O121&amp;D121,映射表!J:K,2,FALSE),映射表!A:B,2,FALSE))</f>
        <v>低级经验丹</v>
      </c>
      <c r="G121">
        <f t="shared" si="32"/>
        <v>1</v>
      </c>
      <c r="H121" t="str">
        <f t="shared" si="38"/>
        <v>{"g":20,"i":[</v>
      </c>
      <c r="I121" t="str">
        <f>I$6&amp;VLOOKUP(F121,物品!B:C,2,FALSE)</f>
        <v>{"t":"i","i":29001</v>
      </c>
      <c r="J121" t="str">
        <f t="shared" si="39"/>
        <v>,"c":1,"tr":0}</v>
      </c>
      <c r="K121" t="str">
        <f t="shared" si="40"/>
        <v>]}</v>
      </c>
      <c r="L121" t="str">
        <f t="shared" si="41"/>
        <v>{"g":20,"i":[{"t":"i","i":29001,"c":1,"tr":0}]}</v>
      </c>
      <c r="M121">
        <f t="shared" si="33"/>
        <v>27</v>
      </c>
      <c r="N121">
        <f t="shared" si="34"/>
        <v>2</v>
      </c>
      <c r="O121">
        <f t="shared" si="35"/>
        <v>5</v>
      </c>
    </row>
    <row r="122" spans="1:15" x14ac:dyDescent="0.15">
      <c r="A122">
        <f t="shared" si="31"/>
        <v>0.2</v>
      </c>
      <c r="B122">
        <f t="shared" si="37"/>
        <v>700028001</v>
      </c>
      <c r="C122">
        <f t="shared" si="36"/>
        <v>700028</v>
      </c>
      <c r="D122">
        <f t="shared" si="30"/>
        <v>1</v>
      </c>
      <c r="E122">
        <v>20</v>
      </c>
      <c r="F122" s="5" t="str">
        <f>_xlfn.IFNA(IF(N122=0,VLOOKUP(O122,映射表!A:B,2,FALSE),VLOOKUP(D122,映射表!E:F,2,FALSE)),VLOOKUP(VLOOKUP(O122&amp;D122,映射表!J:K,2,FALSE),映射表!A:B,2,FALSE))</f>
        <v>装备进阶材料2-2</v>
      </c>
      <c r="G122">
        <f t="shared" si="32"/>
        <v>1</v>
      </c>
      <c r="H122" t="str">
        <f t="shared" si="38"/>
        <v>{"g":20,"i":[</v>
      </c>
      <c r="I122" t="str">
        <f>I$6&amp;VLOOKUP(F122,物品!B:C,2,FALSE)</f>
        <v>{"t":"i","i":25022</v>
      </c>
      <c r="J122" t="str">
        <f t="shared" si="39"/>
        <v>,"c":1,"tr":0}</v>
      </c>
      <c r="K122" t="str">
        <f t="shared" si="40"/>
        <v>]}</v>
      </c>
      <c r="L122" t="str">
        <f t="shared" si="41"/>
        <v>{"g":20,"i":[{"t":"i","i":25022,"c":1,"tr":0}]}</v>
      </c>
      <c r="M122">
        <f t="shared" si="33"/>
        <v>28</v>
      </c>
      <c r="N122">
        <f t="shared" si="34"/>
        <v>3</v>
      </c>
      <c r="O122">
        <f t="shared" si="35"/>
        <v>5</v>
      </c>
    </row>
    <row r="123" spans="1:15" x14ac:dyDescent="0.15">
      <c r="A123">
        <f t="shared" si="31"/>
        <v>0.2</v>
      </c>
      <c r="B123">
        <f t="shared" si="37"/>
        <v>700028002</v>
      </c>
      <c r="C123">
        <f t="shared" si="36"/>
        <v>700028</v>
      </c>
      <c r="D123">
        <f t="shared" si="30"/>
        <v>2</v>
      </c>
      <c r="E123">
        <v>20</v>
      </c>
      <c r="F123" s="5" t="str">
        <f>_xlfn.IFNA(IF(N123=0,VLOOKUP(O123,映射表!A:B,2,FALSE),VLOOKUP(D123,映射表!E:F,2,FALSE)),VLOOKUP(VLOOKUP(O123&amp;D123,映射表!J:K,2,FALSE),映射表!A:B,2,FALSE))</f>
        <v>装备进阶材料2-1</v>
      </c>
      <c r="G123">
        <f t="shared" si="32"/>
        <v>1</v>
      </c>
      <c r="H123" t="str">
        <f t="shared" si="38"/>
        <v>{"g":20,"i":[</v>
      </c>
      <c r="I123" t="str">
        <f>I$6&amp;VLOOKUP(F123,物品!B:C,2,FALSE)</f>
        <v>{"t":"i","i":25021</v>
      </c>
      <c r="J123" t="str">
        <f t="shared" si="39"/>
        <v>,"c":1,"tr":0}</v>
      </c>
      <c r="K123" t="str">
        <f t="shared" si="40"/>
        <v>]}</v>
      </c>
      <c r="L123" t="str">
        <f t="shared" si="41"/>
        <v>{"g":20,"i":[{"t":"i","i":25021,"c":1,"tr":0}]}</v>
      </c>
      <c r="M123">
        <f t="shared" si="33"/>
        <v>28</v>
      </c>
      <c r="N123">
        <f t="shared" si="34"/>
        <v>3</v>
      </c>
      <c r="O123">
        <f t="shared" si="35"/>
        <v>5</v>
      </c>
    </row>
    <row r="124" spans="1:15" x14ac:dyDescent="0.15">
      <c r="A124">
        <f t="shared" si="31"/>
        <v>0.2</v>
      </c>
      <c r="B124">
        <f t="shared" si="37"/>
        <v>700028003</v>
      </c>
      <c r="C124">
        <f t="shared" si="36"/>
        <v>700028</v>
      </c>
      <c r="D124">
        <f t="shared" si="30"/>
        <v>3</v>
      </c>
      <c r="E124">
        <v>20</v>
      </c>
      <c r="F124" s="5" t="str">
        <f>_xlfn.IFNA(IF(N124=0,VLOOKUP(O124,映射表!A:B,2,FALSE),VLOOKUP(D124,映射表!E:F,2,FALSE)),VLOOKUP(VLOOKUP(O124&amp;D124,映射表!J:K,2,FALSE),映射表!A:B,2,FALSE))</f>
        <v>装备进阶材料3-1</v>
      </c>
      <c r="G124">
        <f t="shared" si="32"/>
        <v>1</v>
      </c>
      <c r="H124" t="str">
        <f t="shared" si="38"/>
        <v>{"g":20,"i":[</v>
      </c>
      <c r="I124" t="str">
        <f>I$6&amp;VLOOKUP(F124,物品!B:C,2,FALSE)</f>
        <v>{"t":"i","i":25031</v>
      </c>
      <c r="J124" t="str">
        <f t="shared" si="39"/>
        <v>,"c":1,"tr":0}</v>
      </c>
      <c r="K124" t="str">
        <f t="shared" si="40"/>
        <v>]}</v>
      </c>
      <c r="L124" t="str">
        <f t="shared" si="41"/>
        <v>{"g":20,"i":[{"t":"i","i":25031,"c":1,"tr":0}]}</v>
      </c>
      <c r="M124">
        <f t="shared" si="33"/>
        <v>28</v>
      </c>
      <c r="N124">
        <f t="shared" si="34"/>
        <v>3</v>
      </c>
      <c r="O124">
        <f t="shared" si="35"/>
        <v>5</v>
      </c>
    </row>
    <row r="125" spans="1:15" x14ac:dyDescent="0.15">
      <c r="A125">
        <f t="shared" si="31"/>
        <v>0.2</v>
      </c>
      <c r="B125">
        <f t="shared" si="37"/>
        <v>700028004</v>
      </c>
      <c r="C125">
        <f t="shared" si="36"/>
        <v>700028</v>
      </c>
      <c r="D125">
        <f t="shared" ref="D125:D188" si="42">IF(D124=5,1,D124+1)</f>
        <v>4</v>
      </c>
      <c r="E125">
        <v>20</v>
      </c>
      <c r="F125" s="5" t="str">
        <f>_xlfn.IFNA(IF(N125=0,VLOOKUP(O125,映射表!A:B,2,FALSE),VLOOKUP(D125,映射表!E:F,2,FALSE)),VLOOKUP(VLOOKUP(O125&amp;D125,映射表!J:K,2,FALSE),映射表!A:B,2,FALSE))</f>
        <v>金币</v>
      </c>
      <c r="G125">
        <f t="shared" si="32"/>
        <v>50</v>
      </c>
      <c r="H125" t="str">
        <f t="shared" si="38"/>
        <v>{"g":20,"i":[</v>
      </c>
      <c r="I125" t="str">
        <f>I$6&amp;VLOOKUP(F125,物品!B:C,2,FALSE)</f>
        <v>{"t":"i","i":1</v>
      </c>
      <c r="J125" t="str">
        <f t="shared" si="39"/>
        <v>,"c":50,"tr":0}</v>
      </c>
      <c r="K125" t="str">
        <f t="shared" si="40"/>
        <v>]}</v>
      </c>
      <c r="L125" t="str">
        <f t="shared" si="41"/>
        <v>{"g":20,"i":[{"t":"i","i":1,"c":50,"tr":0}]}</v>
      </c>
      <c r="M125">
        <f t="shared" si="33"/>
        <v>28</v>
      </c>
      <c r="N125">
        <f t="shared" si="34"/>
        <v>3</v>
      </c>
      <c r="O125">
        <f t="shared" si="35"/>
        <v>5</v>
      </c>
    </row>
    <row r="126" spans="1:15" x14ac:dyDescent="0.15">
      <c r="A126">
        <f t="shared" si="31"/>
        <v>0.2</v>
      </c>
      <c r="B126">
        <f t="shared" si="37"/>
        <v>700028005</v>
      </c>
      <c r="C126">
        <f t="shared" si="36"/>
        <v>700028</v>
      </c>
      <c r="D126">
        <f t="shared" si="42"/>
        <v>5</v>
      </c>
      <c r="E126">
        <v>20</v>
      </c>
      <c r="F126" s="5" t="str">
        <f>_xlfn.IFNA(IF(N126=0,VLOOKUP(O126,映射表!A:B,2,FALSE),VLOOKUP(D126,映射表!E:F,2,FALSE)),VLOOKUP(VLOOKUP(O126&amp;D126,映射表!J:K,2,FALSE),映射表!A:B,2,FALSE))</f>
        <v>低级经验丹</v>
      </c>
      <c r="G126">
        <f t="shared" si="32"/>
        <v>1</v>
      </c>
      <c r="H126" t="str">
        <f t="shared" si="38"/>
        <v>{"g":20,"i":[</v>
      </c>
      <c r="I126" t="str">
        <f>I$6&amp;VLOOKUP(F126,物品!B:C,2,FALSE)</f>
        <v>{"t":"i","i":29001</v>
      </c>
      <c r="J126" t="str">
        <f t="shared" si="39"/>
        <v>,"c":1,"tr":0}</v>
      </c>
      <c r="K126" t="str">
        <f t="shared" si="40"/>
        <v>]}</v>
      </c>
      <c r="L126" t="str">
        <f t="shared" si="41"/>
        <v>{"g":20,"i":[{"t":"i","i":29001,"c":1,"tr":0}]}</v>
      </c>
      <c r="M126">
        <f t="shared" si="33"/>
        <v>28</v>
      </c>
      <c r="N126">
        <f t="shared" si="34"/>
        <v>3</v>
      </c>
      <c r="O126">
        <f t="shared" si="35"/>
        <v>5</v>
      </c>
    </row>
    <row r="127" spans="1:15" x14ac:dyDescent="0.15">
      <c r="A127">
        <f t="shared" si="31"/>
        <v>0.2</v>
      </c>
      <c r="B127">
        <f t="shared" si="37"/>
        <v>700029001</v>
      </c>
      <c r="C127">
        <f t="shared" si="36"/>
        <v>700029</v>
      </c>
      <c r="D127">
        <f t="shared" si="42"/>
        <v>1</v>
      </c>
      <c r="E127">
        <v>20</v>
      </c>
      <c r="F127" s="5" t="str">
        <f>_xlfn.IFNA(IF(N127=0,VLOOKUP(O127,映射表!A:B,2,FALSE),VLOOKUP(D127,映射表!E:F,2,FALSE)),VLOOKUP(VLOOKUP(O127&amp;D127,映射表!J:K,2,FALSE),映射表!A:B,2,FALSE))</f>
        <v>装备进阶材料2-2</v>
      </c>
      <c r="G127">
        <f t="shared" si="32"/>
        <v>1</v>
      </c>
      <c r="H127" t="str">
        <f t="shared" si="38"/>
        <v>{"g":20,"i":[</v>
      </c>
      <c r="I127" t="str">
        <f>I$6&amp;VLOOKUP(F127,物品!B:C,2,FALSE)</f>
        <v>{"t":"i","i":25022</v>
      </c>
      <c r="J127" t="str">
        <f t="shared" si="39"/>
        <v>,"c":1,"tr":0}</v>
      </c>
      <c r="K127" t="str">
        <f t="shared" si="40"/>
        <v>]}</v>
      </c>
      <c r="L127" t="str">
        <f t="shared" si="41"/>
        <v>{"g":20,"i":[{"t":"i","i":25022,"c":1,"tr":0}]}</v>
      </c>
      <c r="M127">
        <f t="shared" si="33"/>
        <v>29</v>
      </c>
      <c r="N127">
        <f t="shared" si="34"/>
        <v>4</v>
      </c>
      <c r="O127">
        <f t="shared" si="35"/>
        <v>5</v>
      </c>
    </row>
    <row r="128" spans="1:15" x14ac:dyDescent="0.15">
      <c r="A128">
        <f t="shared" si="31"/>
        <v>0.2</v>
      </c>
      <c r="B128">
        <f t="shared" si="37"/>
        <v>700029002</v>
      </c>
      <c r="C128">
        <f t="shared" si="36"/>
        <v>700029</v>
      </c>
      <c r="D128">
        <f t="shared" si="42"/>
        <v>2</v>
      </c>
      <c r="E128">
        <v>20</v>
      </c>
      <c r="F128" s="5" t="str">
        <f>_xlfn.IFNA(IF(N128=0,VLOOKUP(O128,映射表!A:B,2,FALSE),VLOOKUP(D128,映射表!E:F,2,FALSE)),VLOOKUP(VLOOKUP(O128&amp;D128,映射表!J:K,2,FALSE),映射表!A:B,2,FALSE))</f>
        <v>装备进阶材料2-1</v>
      </c>
      <c r="G128">
        <f t="shared" si="32"/>
        <v>1</v>
      </c>
      <c r="H128" t="str">
        <f t="shared" si="38"/>
        <v>{"g":20,"i":[</v>
      </c>
      <c r="I128" t="str">
        <f>I$6&amp;VLOOKUP(F128,物品!B:C,2,FALSE)</f>
        <v>{"t":"i","i":25021</v>
      </c>
      <c r="J128" t="str">
        <f t="shared" si="39"/>
        <v>,"c":1,"tr":0}</v>
      </c>
      <c r="K128" t="str">
        <f t="shared" si="40"/>
        <v>]}</v>
      </c>
      <c r="L128" t="str">
        <f t="shared" si="41"/>
        <v>{"g":20,"i":[{"t":"i","i":25021,"c":1,"tr":0}]}</v>
      </c>
      <c r="M128">
        <f t="shared" si="33"/>
        <v>29</v>
      </c>
      <c r="N128">
        <f t="shared" si="34"/>
        <v>4</v>
      </c>
      <c r="O128">
        <f t="shared" si="35"/>
        <v>5</v>
      </c>
    </row>
    <row r="129" spans="1:15" x14ac:dyDescent="0.15">
      <c r="A129">
        <f t="shared" si="31"/>
        <v>0.2</v>
      </c>
      <c r="B129">
        <f t="shared" si="37"/>
        <v>700029003</v>
      </c>
      <c r="C129">
        <f t="shared" si="36"/>
        <v>700029</v>
      </c>
      <c r="D129">
        <f t="shared" si="42"/>
        <v>3</v>
      </c>
      <c r="E129">
        <v>20</v>
      </c>
      <c r="F129" s="5" t="str">
        <f>_xlfn.IFNA(IF(N129=0,VLOOKUP(O129,映射表!A:B,2,FALSE),VLOOKUP(D129,映射表!E:F,2,FALSE)),VLOOKUP(VLOOKUP(O129&amp;D129,映射表!J:K,2,FALSE),映射表!A:B,2,FALSE))</f>
        <v>装备进阶材料3-1</v>
      </c>
      <c r="G129">
        <f t="shared" si="32"/>
        <v>1</v>
      </c>
      <c r="H129" t="str">
        <f t="shared" si="38"/>
        <v>{"g":20,"i":[</v>
      </c>
      <c r="I129" t="str">
        <f>I$6&amp;VLOOKUP(F129,物品!B:C,2,FALSE)</f>
        <v>{"t":"i","i":25031</v>
      </c>
      <c r="J129" t="str">
        <f t="shared" si="39"/>
        <v>,"c":1,"tr":0}</v>
      </c>
      <c r="K129" t="str">
        <f t="shared" si="40"/>
        <v>]}</v>
      </c>
      <c r="L129" t="str">
        <f t="shared" si="41"/>
        <v>{"g":20,"i":[{"t":"i","i":25031,"c":1,"tr":0}]}</v>
      </c>
      <c r="M129">
        <f t="shared" si="33"/>
        <v>29</v>
      </c>
      <c r="N129">
        <f t="shared" si="34"/>
        <v>4</v>
      </c>
      <c r="O129">
        <f t="shared" si="35"/>
        <v>5</v>
      </c>
    </row>
    <row r="130" spans="1:15" x14ac:dyDescent="0.15">
      <c r="A130">
        <f t="shared" si="31"/>
        <v>0.2</v>
      </c>
      <c r="B130">
        <f t="shared" si="37"/>
        <v>700029004</v>
      </c>
      <c r="C130">
        <f t="shared" si="36"/>
        <v>700029</v>
      </c>
      <c r="D130">
        <f t="shared" si="42"/>
        <v>4</v>
      </c>
      <c r="E130">
        <v>20</v>
      </c>
      <c r="F130" s="5" t="str">
        <f>_xlfn.IFNA(IF(N130=0,VLOOKUP(O130,映射表!A:B,2,FALSE),VLOOKUP(D130,映射表!E:F,2,FALSE)),VLOOKUP(VLOOKUP(O130&amp;D130,映射表!J:K,2,FALSE),映射表!A:B,2,FALSE))</f>
        <v>金币</v>
      </c>
      <c r="G130">
        <f t="shared" si="32"/>
        <v>50</v>
      </c>
      <c r="H130" t="str">
        <f t="shared" si="38"/>
        <v>{"g":20,"i":[</v>
      </c>
      <c r="I130" t="str">
        <f>I$6&amp;VLOOKUP(F130,物品!B:C,2,FALSE)</f>
        <v>{"t":"i","i":1</v>
      </c>
      <c r="J130" t="str">
        <f t="shared" si="39"/>
        <v>,"c":50,"tr":0}</v>
      </c>
      <c r="K130" t="str">
        <f t="shared" si="40"/>
        <v>]}</v>
      </c>
      <c r="L130" t="str">
        <f t="shared" si="41"/>
        <v>{"g":20,"i":[{"t":"i","i":1,"c":50,"tr":0}]}</v>
      </c>
      <c r="M130">
        <f t="shared" si="33"/>
        <v>29</v>
      </c>
      <c r="N130">
        <f t="shared" si="34"/>
        <v>4</v>
      </c>
      <c r="O130">
        <f t="shared" si="35"/>
        <v>5</v>
      </c>
    </row>
    <row r="131" spans="1:15" x14ac:dyDescent="0.15">
      <c r="A131">
        <f t="shared" si="31"/>
        <v>0.2</v>
      </c>
      <c r="B131">
        <f t="shared" si="37"/>
        <v>700029005</v>
      </c>
      <c r="C131">
        <f t="shared" si="36"/>
        <v>700029</v>
      </c>
      <c r="D131">
        <f t="shared" si="42"/>
        <v>5</v>
      </c>
      <c r="E131">
        <v>20</v>
      </c>
      <c r="F131" s="5" t="str">
        <f>_xlfn.IFNA(IF(N131=0,VLOOKUP(O131,映射表!A:B,2,FALSE),VLOOKUP(D131,映射表!E:F,2,FALSE)),VLOOKUP(VLOOKUP(O131&amp;D131,映射表!J:K,2,FALSE),映射表!A:B,2,FALSE))</f>
        <v>低级经验丹</v>
      </c>
      <c r="G131">
        <f t="shared" si="32"/>
        <v>1</v>
      </c>
      <c r="H131" t="str">
        <f t="shared" si="38"/>
        <v>{"g":20,"i":[</v>
      </c>
      <c r="I131" t="str">
        <f>I$6&amp;VLOOKUP(F131,物品!B:C,2,FALSE)</f>
        <v>{"t":"i","i":29001</v>
      </c>
      <c r="J131" t="str">
        <f t="shared" si="39"/>
        <v>,"c":1,"tr":0}</v>
      </c>
      <c r="K131" t="str">
        <f t="shared" si="40"/>
        <v>]}</v>
      </c>
      <c r="L131" t="str">
        <f t="shared" si="41"/>
        <v>{"g":20,"i":[{"t":"i","i":29001,"c":1,"tr":0}]}</v>
      </c>
      <c r="M131">
        <f t="shared" si="33"/>
        <v>29</v>
      </c>
      <c r="N131">
        <f t="shared" si="34"/>
        <v>4</v>
      </c>
      <c r="O131">
        <f t="shared" si="35"/>
        <v>5</v>
      </c>
    </row>
    <row r="132" spans="1:15" x14ac:dyDescent="0.15">
      <c r="A132">
        <f t="shared" si="31"/>
        <v>0.2</v>
      </c>
      <c r="B132">
        <f t="shared" si="37"/>
        <v>700030001</v>
      </c>
      <c r="C132">
        <f t="shared" si="36"/>
        <v>700030</v>
      </c>
      <c r="D132">
        <f t="shared" si="42"/>
        <v>1</v>
      </c>
      <c r="E132">
        <v>20</v>
      </c>
      <c r="F132" s="5" t="str">
        <f>_xlfn.IFNA(IF(N132=0,VLOOKUP(O132,映射表!A:B,2,FALSE),VLOOKUP(D132,映射表!E:F,2,FALSE)),VLOOKUP(VLOOKUP(O132&amp;D132,映射表!J:K,2,FALSE),映射表!A:B,2,FALSE))</f>
        <v>装备进阶材料3-2</v>
      </c>
      <c r="G132">
        <f t="shared" si="32"/>
        <v>1</v>
      </c>
      <c r="H132" t="str">
        <f t="shared" si="38"/>
        <v>{"g":20,"i":[</v>
      </c>
      <c r="I132" t="str">
        <f>I$6&amp;VLOOKUP(F132,物品!B:C,2,FALSE)</f>
        <v>{"t":"i","i":25032</v>
      </c>
      <c r="J132" t="str">
        <f t="shared" si="39"/>
        <v>,"c":1,"tr":0}</v>
      </c>
      <c r="K132" t="str">
        <f t="shared" si="40"/>
        <v>]}</v>
      </c>
      <c r="L132" t="str">
        <f t="shared" si="41"/>
        <v>{"g":20,"i":[{"t":"i","i":25032,"c":1,"tr":0}]}</v>
      </c>
      <c r="M132">
        <f t="shared" si="33"/>
        <v>30</v>
      </c>
      <c r="N132">
        <f t="shared" si="34"/>
        <v>0</v>
      </c>
      <c r="O132">
        <f t="shared" si="35"/>
        <v>6</v>
      </c>
    </row>
    <row r="133" spans="1:15" x14ac:dyDescent="0.15">
      <c r="A133">
        <f t="shared" si="31"/>
        <v>0.2</v>
      </c>
      <c r="B133">
        <f t="shared" si="37"/>
        <v>700030002</v>
      </c>
      <c r="C133">
        <f t="shared" si="36"/>
        <v>700030</v>
      </c>
      <c r="D133">
        <f t="shared" si="42"/>
        <v>2</v>
      </c>
      <c r="E133">
        <v>20</v>
      </c>
      <c r="F133" s="5" t="str">
        <f>_xlfn.IFNA(IF(N133=0,VLOOKUP(O133,映射表!A:B,2,FALSE),VLOOKUP(D133,映射表!E:F,2,FALSE)),VLOOKUP(VLOOKUP(O133&amp;D133,映射表!J:K,2,FALSE),映射表!A:B,2,FALSE))</f>
        <v>装备进阶材料3-2</v>
      </c>
      <c r="G133">
        <f t="shared" si="32"/>
        <v>1</v>
      </c>
      <c r="H133" t="str">
        <f t="shared" si="38"/>
        <v>{"g":20,"i":[</v>
      </c>
      <c r="I133" t="str">
        <f>I$6&amp;VLOOKUP(F133,物品!B:C,2,FALSE)</f>
        <v>{"t":"i","i":25032</v>
      </c>
      <c r="J133" t="str">
        <f t="shared" si="39"/>
        <v>,"c":1,"tr":0}</v>
      </c>
      <c r="K133" t="str">
        <f t="shared" si="40"/>
        <v>]}</v>
      </c>
      <c r="L133" t="str">
        <f t="shared" si="41"/>
        <v>{"g":20,"i":[{"t":"i","i":25032,"c":1,"tr":0}]}</v>
      </c>
      <c r="M133">
        <f t="shared" si="33"/>
        <v>30</v>
      </c>
      <c r="N133">
        <f t="shared" si="34"/>
        <v>0</v>
      </c>
      <c r="O133">
        <f t="shared" si="35"/>
        <v>6</v>
      </c>
    </row>
    <row r="134" spans="1:15" x14ac:dyDescent="0.15">
      <c r="A134">
        <f t="shared" si="31"/>
        <v>0.2</v>
      </c>
      <c r="B134">
        <f t="shared" si="37"/>
        <v>700030003</v>
      </c>
      <c r="C134">
        <f t="shared" si="36"/>
        <v>700030</v>
      </c>
      <c r="D134">
        <f t="shared" si="42"/>
        <v>3</v>
      </c>
      <c r="E134">
        <v>20</v>
      </c>
      <c r="F134" s="5" t="str">
        <f>_xlfn.IFNA(IF(N134=0,VLOOKUP(O134,映射表!A:B,2,FALSE),VLOOKUP(D134,映射表!E:F,2,FALSE)),VLOOKUP(VLOOKUP(O134&amp;D134,映射表!J:K,2,FALSE),映射表!A:B,2,FALSE))</f>
        <v>装备进阶材料3-2</v>
      </c>
      <c r="G134">
        <f t="shared" si="32"/>
        <v>1</v>
      </c>
      <c r="H134" t="str">
        <f t="shared" si="38"/>
        <v>{"g":20,"i":[</v>
      </c>
      <c r="I134" t="str">
        <f>I$6&amp;VLOOKUP(F134,物品!B:C,2,FALSE)</f>
        <v>{"t":"i","i":25032</v>
      </c>
      <c r="J134" t="str">
        <f t="shared" si="39"/>
        <v>,"c":1,"tr":0}</v>
      </c>
      <c r="K134" t="str">
        <f t="shared" si="40"/>
        <v>]}</v>
      </c>
      <c r="L134" t="str">
        <f t="shared" si="41"/>
        <v>{"g":20,"i":[{"t":"i","i":25032,"c":1,"tr":0}]}</v>
      </c>
      <c r="M134">
        <f t="shared" si="33"/>
        <v>30</v>
      </c>
      <c r="N134">
        <f t="shared" si="34"/>
        <v>0</v>
      </c>
      <c r="O134">
        <f t="shared" si="35"/>
        <v>6</v>
      </c>
    </row>
    <row r="135" spans="1:15" x14ac:dyDescent="0.15">
      <c r="A135">
        <f t="shared" si="31"/>
        <v>0.2</v>
      </c>
      <c r="B135">
        <f t="shared" si="37"/>
        <v>700030004</v>
      </c>
      <c r="C135">
        <f t="shared" si="36"/>
        <v>700030</v>
      </c>
      <c r="D135">
        <f t="shared" si="42"/>
        <v>4</v>
      </c>
      <c r="E135">
        <v>20</v>
      </c>
      <c r="F135" s="5" t="str">
        <f>_xlfn.IFNA(IF(N135=0,VLOOKUP(O135,映射表!A:B,2,FALSE),VLOOKUP(D135,映射表!E:F,2,FALSE)),VLOOKUP(VLOOKUP(O135&amp;D135,映射表!J:K,2,FALSE),映射表!A:B,2,FALSE))</f>
        <v>装备进阶材料3-2</v>
      </c>
      <c r="G135">
        <f t="shared" si="32"/>
        <v>1</v>
      </c>
      <c r="H135" t="str">
        <f t="shared" si="38"/>
        <v>{"g":20,"i":[</v>
      </c>
      <c r="I135" t="str">
        <f>I$6&amp;VLOOKUP(F135,物品!B:C,2,FALSE)</f>
        <v>{"t":"i","i":25032</v>
      </c>
      <c r="J135" t="str">
        <f t="shared" si="39"/>
        <v>,"c":1,"tr":0}</v>
      </c>
      <c r="K135" t="str">
        <f t="shared" si="40"/>
        <v>]}</v>
      </c>
      <c r="L135" t="str">
        <f t="shared" si="41"/>
        <v>{"g":20,"i":[{"t":"i","i":25032,"c":1,"tr":0}]}</v>
      </c>
      <c r="M135">
        <f t="shared" si="33"/>
        <v>30</v>
      </c>
      <c r="N135">
        <f t="shared" si="34"/>
        <v>0</v>
      </c>
      <c r="O135">
        <f t="shared" si="35"/>
        <v>6</v>
      </c>
    </row>
    <row r="136" spans="1:15" x14ac:dyDescent="0.15">
      <c r="A136">
        <f t="shared" ref="A136:A199" si="43">E136/SUMIF(C:C,C136,E:E)</f>
        <v>0.2</v>
      </c>
      <c r="B136">
        <f t="shared" si="37"/>
        <v>700030005</v>
      </c>
      <c r="C136">
        <f t="shared" si="36"/>
        <v>700030</v>
      </c>
      <c r="D136">
        <f t="shared" si="42"/>
        <v>5</v>
      </c>
      <c r="E136">
        <v>20</v>
      </c>
      <c r="F136" s="5" t="str">
        <f>_xlfn.IFNA(IF(N136=0,VLOOKUP(O136,映射表!A:B,2,FALSE),VLOOKUP(D136,映射表!E:F,2,FALSE)),VLOOKUP(VLOOKUP(O136&amp;D136,映射表!J:K,2,FALSE),映射表!A:B,2,FALSE))</f>
        <v>装备进阶材料3-2</v>
      </c>
      <c r="G136">
        <f t="shared" si="32"/>
        <v>1</v>
      </c>
      <c r="H136" t="str">
        <f t="shared" si="38"/>
        <v>{"g":20,"i":[</v>
      </c>
      <c r="I136" t="str">
        <f>I$6&amp;VLOOKUP(F136,物品!B:C,2,FALSE)</f>
        <v>{"t":"i","i":25032</v>
      </c>
      <c r="J136" t="str">
        <f t="shared" si="39"/>
        <v>,"c":1,"tr":0}</v>
      </c>
      <c r="K136" t="str">
        <f t="shared" si="40"/>
        <v>]}</v>
      </c>
      <c r="L136" t="str">
        <f t="shared" si="41"/>
        <v>{"g":20,"i":[{"t":"i","i":25032,"c":1,"tr":0}]}</v>
      </c>
      <c r="M136">
        <f t="shared" si="33"/>
        <v>30</v>
      </c>
      <c r="N136">
        <f t="shared" si="34"/>
        <v>0</v>
      </c>
      <c r="O136">
        <f t="shared" si="35"/>
        <v>6</v>
      </c>
    </row>
    <row r="137" spans="1:15" s="4" customFormat="1" x14ac:dyDescent="0.15">
      <c r="A137" s="4">
        <f t="shared" si="43"/>
        <v>0.2</v>
      </c>
      <c r="B137" s="4">
        <f t="shared" si="37"/>
        <v>700031001</v>
      </c>
      <c r="C137" s="4">
        <f t="shared" si="36"/>
        <v>700031</v>
      </c>
      <c r="D137" s="4">
        <f t="shared" si="42"/>
        <v>1</v>
      </c>
      <c r="E137" s="4">
        <v>20</v>
      </c>
      <c r="F137" s="8" t="str">
        <f>_xlfn.IFNA(IF(N137=0,VLOOKUP(O137,映射表!A:B,2,FALSE),VLOOKUP(D137,映射表!E:F,2,FALSE)),VLOOKUP(VLOOKUP(O137&amp;D137,映射表!J:K,2,FALSE),映射表!A:B,2,FALSE))</f>
        <v>装备进阶材料2-2</v>
      </c>
      <c r="G137" s="4">
        <f t="shared" ref="G137:G200" si="44">IF(F137="金币",50,1)</f>
        <v>1</v>
      </c>
      <c r="H137" s="4" t="str">
        <f t="shared" si="38"/>
        <v>{"g":20,"i":[</v>
      </c>
      <c r="I137" s="4" t="str">
        <f>I$6&amp;VLOOKUP(F137,物品!B:C,2,FALSE)</f>
        <v>{"t":"i","i":25022</v>
      </c>
      <c r="J137" s="4" t="str">
        <f t="shared" si="39"/>
        <v>,"c":1,"tr":0}</v>
      </c>
      <c r="K137" s="4" t="str">
        <f t="shared" si="40"/>
        <v>]}</v>
      </c>
      <c r="L137" s="4" t="str">
        <f t="shared" si="41"/>
        <v>{"g":20,"i":[{"t":"i","i":25022,"c":1,"tr":0}]}</v>
      </c>
      <c r="M137" s="4">
        <f t="shared" ref="M137:M200" si="45">IF(D137=1,M136+1,M136)</f>
        <v>31</v>
      </c>
      <c r="N137" s="4">
        <f t="shared" ref="N137:N200" si="46">MOD(M137,5)</f>
        <v>1</v>
      </c>
      <c r="O137" s="4">
        <f t="shared" ref="O137:O200" si="47">IF((N137=0)*(N136&lt;&gt;0),O136+1,O136)</f>
        <v>6</v>
      </c>
    </row>
    <row r="138" spans="1:15" x14ac:dyDescent="0.15">
      <c r="A138">
        <f t="shared" si="43"/>
        <v>0.2</v>
      </c>
      <c r="B138">
        <f t="shared" si="37"/>
        <v>700031002</v>
      </c>
      <c r="C138">
        <f t="shared" si="36"/>
        <v>700031</v>
      </c>
      <c r="D138">
        <f t="shared" si="42"/>
        <v>2</v>
      </c>
      <c r="E138">
        <v>20</v>
      </c>
      <c r="F138" s="5" t="str">
        <f>_xlfn.IFNA(IF(N138=0,VLOOKUP(O138,映射表!A:B,2,FALSE),VLOOKUP(D138,映射表!E:F,2,FALSE)),VLOOKUP(VLOOKUP(O138&amp;D138,映射表!J:K,2,FALSE),映射表!A:B,2,FALSE))</f>
        <v>装备进阶材料2-1</v>
      </c>
      <c r="G138">
        <f t="shared" si="44"/>
        <v>1</v>
      </c>
      <c r="H138" t="str">
        <f t="shared" si="38"/>
        <v>{"g":20,"i":[</v>
      </c>
      <c r="I138" t="str">
        <f>I$6&amp;VLOOKUP(F138,物品!B:C,2,FALSE)</f>
        <v>{"t":"i","i":25021</v>
      </c>
      <c r="J138" t="str">
        <f t="shared" si="39"/>
        <v>,"c":1,"tr":0}</v>
      </c>
      <c r="K138" t="str">
        <f t="shared" si="40"/>
        <v>]}</v>
      </c>
      <c r="L138" t="str">
        <f t="shared" si="41"/>
        <v>{"g":20,"i":[{"t":"i","i":25021,"c":1,"tr":0}]}</v>
      </c>
      <c r="M138">
        <f t="shared" si="45"/>
        <v>31</v>
      </c>
      <c r="N138">
        <f t="shared" si="46"/>
        <v>1</v>
      </c>
      <c r="O138">
        <f t="shared" si="47"/>
        <v>6</v>
      </c>
    </row>
    <row r="139" spans="1:15" x14ac:dyDescent="0.15">
      <c r="A139">
        <f t="shared" si="43"/>
        <v>0.2</v>
      </c>
      <c r="B139">
        <f t="shared" si="37"/>
        <v>700031003</v>
      </c>
      <c r="C139">
        <f t="shared" si="36"/>
        <v>700031</v>
      </c>
      <c r="D139">
        <f t="shared" si="42"/>
        <v>3</v>
      </c>
      <c r="E139">
        <v>20</v>
      </c>
      <c r="F139" s="5" t="str">
        <f>_xlfn.IFNA(IF(N139=0,VLOOKUP(O139,映射表!A:B,2,FALSE),VLOOKUP(D139,映射表!E:F,2,FALSE)),VLOOKUP(VLOOKUP(O139&amp;D139,映射表!J:K,2,FALSE),映射表!A:B,2,FALSE))</f>
        <v>装备进阶材料3-2</v>
      </c>
      <c r="G139">
        <f t="shared" si="44"/>
        <v>1</v>
      </c>
      <c r="H139" t="str">
        <f t="shared" si="38"/>
        <v>{"g":20,"i":[</v>
      </c>
      <c r="I139" t="str">
        <f>I$6&amp;VLOOKUP(F139,物品!B:C,2,FALSE)</f>
        <v>{"t":"i","i":25032</v>
      </c>
      <c r="J139" t="str">
        <f t="shared" si="39"/>
        <v>,"c":1,"tr":0}</v>
      </c>
      <c r="K139" t="str">
        <f t="shared" si="40"/>
        <v>]}</v>
      </c>
      <c r="L139" t="str">
        <f t="shared" si="41"/>
        <v>{"g":20,"i":[{"t":"i","i":25032,"c":1,"tr":0}]}</v>
      </c>
      <c r="M139">
        <f t="shared" si="45"/>
        <v>31</v>
      </c>
      <c r="N139">
        <f t="shared" si="46"/>
        <v>1</v>
      </c>
      <c r="O139">
        <f t="shared" si="47"/>
        <v>6</v>
      </c>
    </row>
    <row r="140" spans="1:15" x14ac:dyDescent="0.15">
      <c r="A140">
        <f t="shared" si="43"/>
        <v>0.2</v>
      </c>
      <c r="B140">
        <f t="shared" si="37"/>
        <v>700031004</v>
      </c>
      <c r="C140">
        <f t="shared" si="36"/>
        <v>700031</v>
      </c>
      <c r="D140">
        <f t="shared" si="42"/>
        <v>4</v>
      </c>
      <c r="E140">
        <v>20</v>
      </c>
      <c r="F140" s="5" t="str">
        <f>_xlfn.IFNA(IF(N140=0,VLOOKUP(O140,映射表!A:B,2,FALSE),VLOOKUP(D140,映射表!E:F,2,FALSE)),VLOOKUP(VLOOKUP(O140&amp;D140,映射表!J:K,2,FALSE),映射表!A:B,2,FALSE))</f>
        <v>金币</v>
      </c>
      <c r="G140">
        <f t="shared" si="44"/>
        <v>50</v>
      </c>
      <c r="H140" t="str">
        <f t="shared" si="38"/>
        <v>{"g":20,"i":[</v>
      </c>
      <c r="I140" t="str">
        <f>I$6&amp;VLOOKUP(F140,物品!B:C,2,FALSE)</f>
        <v>{"t":"i","i":1</v>
      </c>
      <c r="J140" t="str">
        <f t="shared" si="39"/>
        <v>,"c":50,"tr":0}</v>
      </c>
      <c r="K140" t="str">
        <f t="shared" si="40"/>
        <v>]}</v>
      </c>
      <c r="L140" t="str">
        <f t="shared" si="41"/>
        <v>{"g":20,"i":[{"t":"i","i":1,"c":50,"tr":0}]}</v>
      </c>
      <c r="M140">
        <f t="shared" si="45"/>
        <v>31</v>
      </c>
      <c r="N140">
        <f t="shared" si="46"/>
        <v>1</v>
      </c>
      <c r="O140">
        <f t="shared" si="47"/>
        <v>6</v>
      </c>
    </row>
    <row r="141" spans="1:15" x14ac:dyDescent="0.15">
      <c r="A141">
        <f t="shared" si="43"/>
        <v>0.2</v>
      </c>
      <c r="B141">
        <f t="shared" si="37"/>
        <v>700031005</v>
      </c>
      <c r="C141">
        <f t="shared" si="36"/>
        <v>700031</v>
      </c>
      <c r="D141">
        <f t="shared" si="42"/>
        <v>5</v>
      </c>
      <c r="E141">
        <v>20</v>
      </c>
      <c r="F141" s="5" t="str">
        <f>_xlfn.IFNA(IF(N141=0,VLOOKUP(O141,映射表!A:B,2,FALSE),VLOOKUP(D141,映射表!E:F,2,FALSE)),VLOOKUP(VLOOKUP(O141&amp;D141,映射表!J:K,2,FALSE),映射表!A:B,2,FALSE))</f>
        <v>低级经验丹</v>
      </c>
      <c r="G141">
        <f t="shared" si="44"/>
        <v>1</v>
      </c>
      <c r="H141" t="str">
        <f t="shared" si="38"/>
        <v>{"g":20,"i":[</v>
      </c>
      <c r="I141" t="str">
        <f>I$6&amp;VLOOKUP(F141,物品!B:C,2,FALSE)</f>
        <v>{"t":"i","i":29001</v>
      </c>
      <c r="J141" t="str">
        <f t="shared" si="39"/>
        <v>,"c":1,"tr":0}</v>
      </c>
      <c r="K141" t="str">
        <f t="shared" si="40"/>
        <v>]}</v>
      </c>
      <c r="L141" t="str">
        <f t="shared" si="41"/>
        <v>{"g":20,"i":[{"t":"i","i":29001,"c":1,"tr":0}]}</v>
      </c>
      <c r="M141">
        <f t="shared" si="45"/>
        <v>31</v>
      </c>
      <c r="N141">
        <f t="shared" si="46"/>
        <v>1</v>
      </c>
      <c r="O141">
        <f t="shared" si="47"/>
        <v>6</v>
      </c>
    </row>
    <row r="142" spans="1:15" x14ac:dyDescent="0.15">
      <c r="A142">
        <f t="shared" si="43"/>
        <v>0.2</v>
      </c>
      <c r="B142">
        <f t="shared" si="37"/>
        <v>700032001</v>
      </c>
      <c r="C142">
        <f t="shared" si="36"/>
        <v>700032</v>
      </c>
      <c r="D142">
        <f t="shared" si="42"/>
        <v>1</v>
      </c>
      <c r="E142">
        <v>20</v>
      </c>
      <c r="F142" s="5" t="str">
        <f>_xlfn.IFNA(IF(N142=0,VLOOKUP(O142,映射表!A:B,2,FALSE),VLOOKUP(D142,映射表!E:F,2,FALSE)),VLOOKUP(VLOOKUP(O142&amp;D142,映射表!J:K,2,FALSE),映射表!A:B,2,FALSE))</f>
        <v>装备进阶材料2-2</v>
      </c>
      <c r="G142">
        <f t="shared" si="44"/>
        <v>1</v>
      </c>
      <c r="H142" t="str">
        <f t="shared" si="38"/>
        <v>{"g":20,"i":[</v>
      </c>
      <c r="I142" t="str">
        <f>I$6&amp;VLOOKUP(F142,物品!B:C,2,FALSE)</f>
        <v>{"t":"i","i":25022</v>
      </c>
      <c r="J142" t="str">
        <f t="shared" si="39"/>
        <v>,"c":1,"tr":0}</v>
      </c>
      <c r="K142" t="str">
        <f t="shared" si="40"/>
        <v>]}</v>
      </c>
      <c r="L142" t="str">
        <f t="shared" si="41"/>
        <v>{"g":20,"i":[{"t":"i","i":25022,"c":1,"tr":0}]}</v>
      </c>
      <c r="M142">
        <f t="shared" si="45"/>
        <v>32</v>
      </c>
      <c r="N142">
        <f t="shared" si="46"/>
        <v>2</v>
      </c>
      <c r="O142">
        <f t="shared" si="47"/>
        <v>6</v>
      </c>
    </row>
    <row r="143" spans="1:15" x14ac:dyDescent="0.15">
      <c r="A143">
        <f t="shared" si="43"/>
        <v>0.2</v>
      </c>
      <c r="B143">
        <f t="shared" si="37"/>
        <v>700032002</v>
      </c>
      <c r="C143">
        <f t="shared" si="36"/>
        <v>700032</v>
      </c>
      <c r="D143">
        <f t="shared" si="42"/>
        <v>2</v>
      </c>
      <c r="E143">
        <v>20</v>
      </c>
      <c r="F143" s="5" t="str">
        <f>_xlfn.IFNA(IF(N143=0,VLOOKUP(O143,映射表!A:B,2,FALSE),VLOOKUP(D143,映射表!E:F,2,FALSE)),VLOOKUP(VLOOKUP(O143&amp;D143,映射表!J:K,2,FALSE),映射表!A:B,2,FALSE))</f>
        <v>装备进阶材料2-1</v>
      </c>
      <c r="G143">
        <f t="shared" si="44"/>
        <v>1</v>
      </c>
      <c r="H143" t="str">
        <f t="shared" si="38"/>
        <v>{"g":20,"i":[</v>
      </c>
      <c r="I143" t="str">
        <f>I$6&amp;VLOOKUP(F143,物品!B:C,2,FALSE)</f>
        <v>{"t":"i","i":25021</v>
      </c>
      <c r="J143" t="str">
        <f t="shared" si="39"/>
        <v>,"c":1,"tr":0}</v>
      </c>
      <c r="K143" t="str">
        <f t="shared" si="40"/>
        <v>]}</v>
      </c>
      <c r="L143" t="str">
        <f t="shared" si="41"/>
        <v>{"g":20,"i":[{"t":"i","i":25021,"c":1,"tr":0}]}</v>
      </c>
      <c r="M143">
        <f t="shared" si="45"/>
        <v>32</v>
      </c>
      <c r="N143">
        <f t="shared" si="46"/>
        <v>2</v>
      </c>
      <c r="O143">
        <f t="shared" si="47"/>
        <v>6</v>
      </c>
    </row>
    <row r="144" spans="1:15" x14ac:dyDescent="0.15">
      <c r="A144">
        <f t="shared" si="43"/>
        <v>0.2</v>
      </c>
      <c r="B144">
        <f t="shared" si="37"/>
        <v>700032003</v>
      </c>
      <c r="C144">
        <f t="shared" si="36"/>
        <v>700032</v>
      </c>
      <c r="D144">
        <f t="shared" si="42"/>
        <v>3</v>
      </c>
      <c r="E144">
        <v>20</v>
      </c>
      <c r="F144" s="5" t="str">
        <f>_xlfn.IFNA(IF(N144=0,VLOOKUP(O144,映射表!A:B,2,FALSE),VLOOKUP(D144,映射表!E:F,2,FALSE)),VLOOKUP(VLOOKUP(O144&amp;D144,映射表!J:K,2,FALSE),映射表!A:B,2,FALSE))</f>
        <v>装备进阶材料3-2</v>
      </c>
      <c r="G144">
        <f t="shared" si="44"/>
        <v>1</v>
      </c>
      <c r="H144" t="str">
        <f t="shared" si="38"/>
        <v>{"g":20,"i":[</v>
      </c>
      <c r="I144" t="str">
        <f>I$6&amp;VLOOKUP(F144,物品!B:C,2,FALSE)</f>
        <v>{"t":"i","i":25032</v>
      </c>
      <c r="J144" t="str">
        <f t="shared" si="39"/>
        <v>,"c":1,"tr":0}</v>
      </c>
      <c r="K144" t="str">
        <f t="shared" si="40"/>
        <v>]}</v>
      </c>
      <c r="L144" t="str">
        <f t="shared" si="41"/>
        <v>{"g":20,"i":[{"t":"i","i":25032,"c":1,"tr":0}]}</v>
      </c>
      <c r="M144">
        <f t="shared" si="45"/>
        <v>32</v>
      </c>
      <c r="N144">
        <f t="shared" si="46"/>
        <v>2</v>
      </c>
      <c r="O144">
        <f t="shared" si="47"/>
        <v>6</v>
      </c>
    </row>
    <row r="145" spans="1:15" x14ac:dyDescent="0.15">
      <c r="A145">
        <f t="shared" si="43"/>
        <v>0.2</v>
      </c>
      <c r="B145">
        <f t="shared" si="37"/>
        <v>700032004</v>
      </c>
      <c r="C145">
        <f t="shared" si="36"/>
        <v>700032</v>
      </c>
      <c r="D145">
        <f t="shared" si="42"/>
        <v>4</v>
      </c>
      <c r="E145">
        <v>20</v>
      </c>
      <c r="F145" s="5" t="str">
        <f>_xlfn.IFNA(IF(N145=0,VLOOKUP(O145,映射表!A:B,2,FALSE),VLOOKUP(D145,映射表!E:F,2,FALSE)),VLOOKUP(VLOOKUP(O145&amp;D145,映射表!J:K,2,FALSE),映射表!A:B,2,FALSE))</f>
        <v>金币</v>
      </c>
      <c r="G145">
        <f t="shared" si="44"/>
        <v>50</v>
      </c>
      <c r="H145" t="str">
        <f t="shared" si="38"/>
        <v>{"g":20,"i":[</v>
      </c>
      <c r="I145" t="str">
        <f>I$6&amp;VLOOKUP(F145,物品!B:C,2,FALSE)</f>
        <v>{"t":"i","i":1</v>
      </c>
      <c r="J145" t="str">
        <f t="shared" si="39"/>
        <v>,"c":50,"tr":0}</v>
      </c>
      <c r="K145" t="str">
        <f t="shared" si="40"/>
        <v>]}</v>
      </c>
      <c r="L145" t="str">
        <f t="shared" si="41"/>
        <v>{"g":20,"i":[{"t":"i","i":1,"c":50,"tr":0}]}</v>
      </c>
      <c r="M145">
        <f t="shared" si="45"/>
        <v>32</v>
      </c>
      <c r="N145">
        <f t="shared" si="46"/>
        <v>2</v>
      </c>
      <c r="O145">
        <f t="shared" si="47"/>
        <v>6</v>
      </c>
    </row>
    <row r="146" spans="1:15" x14ac:dyDescent="0.15">
      <c r="A146">
        <f t="shared" si="43"/>
        <v>0.2</v>
      </c>
      <c r="B146">
        <f t="shared" si="37"/>
        <v>700032005</v>
      </c>
      <c r="C146">
        <f t="shared" si="36"/>
        <v>700032</v>
      </c>
      <c r="D146">
        <f t="shared" si="42"/>
        <v>5</v>
      </c>
      <c r="E146">
        <v>20</v>
      </c>
      <c r="F146" s="5" t="str">
        <f>_xlfn.IFNA(IF(N146=0,VLOOKUP(O146,映射表!A:B,2,FALSE),VLOOKUP(D146,映射表!E:F,2,FALSE)),VLOOKUP(VLOOKUP(O146&amp;D146,映射表!J:K,2,FALSE),映射表!A:B,2,FALSE))</f>
        <v>低级经验丹</v>
      </c>
      <c r="G146">
        <f t="shared" si="44"/>
        <v>1</v>
      </c>
      <c r="H146" t="str">
        <f t="shared" si="38"/>
        <v>{"g":20,"i":[</v>
      </c>
      <c r="I146" t="str">
        <f>I$6&amp;VLOOKUP(F146,物品!B:C,2,FALSE)</f>
        <v>{"t":"i","i":29001</v>
      </c>
      <c r="J146" t="str">
        <f t="shared" si="39"/>
        <v>,"c":1,"tr":0}</v>
      </c>
      <c r="K146" t="str">
        <f t="shared" si="40"/>
        <v>]}</v>
      </c>
      <c r="L146" t="str">
        <f t="shared" si="41"/>
        <v>{"g":20,"i":[{"t":"i","i":29001,"c":1,"tr":0}]}</v>
      </c>
      <c r="M146">
        <f t="shared" si="45"/>
        <v>32</v>
      </c>
      <c r="N146">
        <f t="shared" si="46"/>
        <v>2</v>
      </c>
      <c r="O146">
        <f t="shared" si="47"/>
        <v>6</v>
      </c>
    </row>
    <row r="147" spans="1:15" x14ac:dyDescent="0.15">
      <c r="A147">
        <f t="shared" si="43"/>
        <v>0.2</v>
      </c>
      <c r="B147">
        <f t="shared" si="37"/>
        <v>700033001</v>
      </c>
      <c r="C147">
        <f t="shared" si="36"/>
        <v>700033</v>
      </c>
      <c r="D147">
        <f t="shared" si="42"/>
        <v>1</v>
      </c>
      <c r="E147">
        <v>20</v>
      </c>
      <c r="F147" s="5" t="str">
        <f>_xlfn.IFNA(IF(N147=0,VLOOKUP(O147,映射表!A:B,2,FALSE),VLOOKUP(D147,映射表!E:F,2,FALSE)),VLOOKUP(VLOOKUP(O147&amp;D147,映射表!J:K,2,FALSE),映射表!A:B,2,FALSE))</f>
        <v>装备进阶材料2-2</v>
      </c>
      <c r="G147">
        <f t="shared" si="44"/>
        <v>1</v>
      </c>
      <c r="H147" t="str">
        <f t="shared" si="38"/>
        <v>{"g":20,"i":[</v>
      </c>
      <c r="I147" t="str">
        <f>I$6&amp;VLOOKUP(F147,物品!B:C,2,FALSE)</f>
        <v>{"t":"i","i":25022</v>
      </c>
      <c r="J147" t="str">
        <f t="shared" si="39"/>
        <v>,"c":1,"tr":0}</v>
      </c>
      <c r="K147" t="str">
        <f t="shared" si="40"/>
        <v>]}</v>
      </c>
      <c r="L147" t="str">
        <f t="shared" si="41"/>
        <v>{"g":20,"i":[{"t":"i","i":25022,"c":1,"tr":0}]}</v>
      </c>
      <c r="M147">
        <f t="shared" si="45"/>
        <v>33</v>
      </c>
      <c r="N147">
        <f t="shared" si="46"/>
        <v>3</v>
      </c>
      <c r="O147">
        <f t="shared" si="47"/>
        <v>6</v>
      </c>
    </row>
    <row r="148" spans="1:15" x14ac:dyDescent="0.15">
      <c r="A148">
        <f t="shared" si="43"/>
        <v>0.2</v>
      </c>
      <c r="B148">
        <f t="shared" si="37"/>
        <v>700033002</v>
      </c>
      <c r="C148">
        <f t="shared" ref="C148:C211" si="48">IF(D148=1,C147+1,C147)</f>
        <v>700033</v>
      </c>
      <c r="D148">
        <f t="shared" si="42"/>
        <v>2</v>
      </c>
      <c r="E148">
        <v>20</v>
      </c>
      <c r="F148" s="5" t="str">
        <f>_xlfn.IFNA(IF(N148=0,VLOOKUP(O148,映射表!A:B,2,FALSE),VLOOKUP(D148,映射表!E:F,2,FALSE)),VLOOKUP(VLOOKUP(O148&amp;D148,映射表!J:K,2,FALSE),映射表!A:B,2,FALSE))</f>
        <v>装备进阶材料2-1</v>
      </c>
      <c r="G148">
        <f t="shared" si="44"/>
        <v>1</v>
      </c>
      <c r="H148" t="str">
        <f t="shared" si="38"/>
        <v>{"g":20,"i":[</v>
      </c>
      <c r="I148" t="str">
        <f>I$6&amp;VLOOKUP(F148,物品!B:C,2,FALSE)</f>
        <v>{"t":"i","i":25021</v>
      </c>
      <c r="J148" t="str">
        <f t="shared" si="39"/>
        <v>,"c":1,"tr":0}</v>
      </c>
      <c r="K148" t="str">
        <f t="shared" si="40"/>
        <v>]}</v>
      </c>
      <c r="L148" t="str">
        <f t="shared" si="41"/>
        <v>{"g":20,"i":[{"t":"i","i":25021,"c":1,"tr":0}]}</v>
      </c>
      <c r="M148">
        <f t="shared" si="45"/>
        <v>33</v>
      </c>
      <c r="N148">
        <f t="shared" si="46"/>
        <v>3</v>
      </c>
      <c r="O148">
        <f t="shared" si="47"/>
        <v>6</v>
      </c>
    </row>
    <row r="149" spans="1:15" x14ac:dyDescent="0.15">
      <c r="A149">
        <f t="shared" si="43"/>
        <v>0.2</v>
      </c>
      <c r="B149">
        <f t="shared" si="37"/>
        <v>700033003</v>
      </c>
      <c r="C149">
        <f t="shared" si="48"/>
        <v>700033</v>
      </c>
      <c r="D149">
        <f t="shared" si="42"/>
        <v>3</v>
      </c>
      <c r="E149">
        <v>20</v>
      </c>
      <c r="F149" s="5" t="str">
        <f>_xlfn.IFNA(IF(N149=0,VLOOKUP(O149,映射表!A:B,2,FALSE),VLOOKUP(D149,映射表!E:F,2,FALSE)),VLOOKUP(VLOOKUP(O149&amp;D149,映射表!J:K,2,FALSE),映射表!A:B,2,FALSE))</f>
        <v>装备进阶材料3-2</v>
      </c>
      <c r="G149">
        <f t="shared" si="44"/>
        <v>1</v>
      </c>
      <c r="H149" t="str">
        <f t="shared" si="38"/>
        <v>{"g":20,"i":[</v>
      </c>
      <c r="I149" t="str">
        <f>I$6&amp;VLOOKUP(F149,物品!B:C,2,FALSE)</f>
        <v>{"t":"i","i":25032</v>
      </c>
      <c r="J149" t="str">
        <f t="shared" si="39"/>
        <v>,"c":1,"tr":0}</v>
      </c>
      <c r="K149" t="str">
        <f t="shared" si="40"/>
        <v>]}</v>
      </c>
      <c r="L149" t="str">
        <f t="shared" si="41"/>
        <v>{"g":20,"i":[{"t":"i","i":25032,"c":1,"tr":0}]}</v>
      </c>
      <c r="M149">
        <f t="shared" si="45"/>
        <v>33</v>
      </c>
      <c r="N149">
        <f t="shared" si="46"/>
        <v>3</v>
      </c>
      <c r="O149">
        <f t="shared" si="47"/>
        <v>6</v>
      </c>
    </row>
    <row r="150" spans="1:15" x14ac:dyDescent="0.15">
      <c r="A150">
        <f t="shared" si="43"/>
        <v>0.2</v>
      </c>
      <c r="B150">
        <f t="shared" si="37"/>
        <v>700033004</v>
      </c>
      <c r="C150">
        <f t="shared" si="48"/>
        <v>700033</v>
      </c>
      <c r="D150">
        <f t="shared" si="42"/>
        <v>4</v>
      </c>
      <c r="E150">
        <v>20</v>
      </c>
      <c r="F150" s="5" t="str">
        <f>_xlfn.IFNA(IF(N150=0,VLOOKUP(O150,映射表!A:B,2,FALSE),VLOOKUP(D150,映射表!E:F,2,FALSE)),VLOOKUP(VLOOKUP(O150&amp;D150,映射表!J:K,2,FALSE),映射表!A:B,2,FALSE))</f>
        <v>金币</v>
      </c>
      <c r="G150">
        <f t="shared" si="44"/>
        <v>50</v>
      </c>
      <c r="H150" t="str">
        <f t="shared" si="38"/>
        <v>{"g":20,"i":[</v>
      </c>
      <c r="I150" t="str">
        <f>I$6&amp;VLOOKUP(F150,物品!B:C,2,FALSE)</f>
        <v>{"t":"i","i":1</v>
      </c>
      <c r="J150" t="str">
        <f t="shared" si="39"/>
        <v>,"c":50,"tr":0}</v>
      </c>
      <c r="K150" t="str">
        <f t="shared" si="40"/>
        <v>]}</v>
      </c>
      <c r="L150" t="str">
        <f t="shared" si="41"/>
        <v>{"g":20,"i":[{"t":"i","i":1,"c":50,"tr":0}]}</v>
      </c>
      <c r="M150">
        <f t="shared" si="45"/>
        <v>33</v>
      </c>
      <c r="N150">
        <f t="shared" si="46"/>
        <v>3</v>
      </c>
      <c r="O150">
        <f t="shared" si="47"/>
        <v>6</v>
      </c>
    </row>
    <row r="151" spans="1:15" x14ac:dyDescent="0.15">
      <c r="A151">
        <f t="shared" si="43"/>
        <v>0.2</v>
      </c>
      <c r="B151">
        <f t="shared" si="37"/>
        <v>700033005</v>
      </c>
      <c r="C151">
        <f t="shared" si="48"/>
        <v>700033</v>
      </c>
      <c r="D151">
        <f t="shared" si="42"/>
        <v>5</v>
      </c>
      <c r="E151">
        <v>20</v>
      </c>
      <c r="F151" s="5" t="str">
        <f>_xlfn.IFNA(IF(N151=0,VLOOKUP(O151,映射表!A:B,2,FALSE),VLOOKUP(D151,映射表!E:F,2,FALSE)),VLOOKUP(VLOOKUP(O151&amp;D151,映射表!J:K,2,FALSE),映射表!A:B,2,FALSE))</f>
        <v>低级经验丹</v>
      </c>
      <c r="G151">
        <f t="shared" si="44"/>
        <v>1</v>
      </c>
      <c r="H151" t="str">
        <f t="shared" si="38"/>
        <v>{"g":20,"i":[</v>
      </c>
      <c r="I151" t="str">
        <f>I$6&amp;VLOOKUP(F151,物品!B:C,2,FALSE)</f>
        <v>{"t":"i","i":29001</v>
      </c>
      <c r="J151" t="str">
        <f t="shared" si="39"/>
        <v>,"c":1,"tr":0}</v>
      </c>
      <c r="K151" t="str">
        <f t="shared" si="40"/>
        <v>]}</v>
      </c>
      <c r="L151" t="str">
        <f t="shared" si="41"/>
        <v>{"g":20,"i":[{"t":"i","i":29001,"c":1,"tr":0}]}</v>
      </c>
      <c r="M151">
        <f t="shared" si="45"/>
        <v>33</v>
      </c>
      <c r="N151">
        <f t="shared" si="46"/>
        <v>3</v>
      </c>
      <c r="O151">
        <f t="shared" si="47"/>
        <v>6</v>
      </c>
    </row>
    <row r="152" spans="1:15" x14ac:dyDescent="0.15">
      <c r="A152">
        <f t="shared" si="43"/>
        <v>0.2</v>
      </c>
      <c r="B152">
        <f t="shared" si="37"/>
        <v>700034001</v>
      </c>
      <c r="C152">
        <f t="shared" si="48"/>
        <v>700034</v>
      </c>
      <c r="D152">
        <f t="shared" si="42"/>
        <v>1</v>
      </c>
      <c r="E152">
        <v>20</v>
      </c>
      <c r="F152" s="5" t="str">
        <f>_xlfn.IFNA(IF(N152=0,VLOOKUP(O152,映射表!A:B,2,FALSE),VLOOKUP(D152,映射表!E:F,2,FALSE)),VLOOKUP(VLOOKUP(O152&amp;D152,映射表!J:K,2,FALSE),映射表!A:B,2,FALSE))</f>
        <v>装备进阶材料2-2</v>
      </c>
      <c r="G152">
        <f t="shared" si="44"/>
        <v>1</v>
      </c>
      <c r="H152" t="str">
        <f t="shared" si="38"/>
        <v>{"g":20,"i":[</v>
      </c>
      <c r="I152" t="str">
        <f>I$6&amp;VLOOKUP(F152,物品!B:C,2,FALSE)</f>
        <v>{"t":"i","i":25022</v>
      </c>
      <c r="J152" t="str">
        <f t="shared" si="39"/>
        <v>,"c":1,"tr":0}</v>
      </c>
      <c r="K152" t="str">
        <f t="shared" si="40"/>
        <v>]}</v>
      </c>
      <c r="L152" t="str">
        <f t="shared" si="41"/>
        <v>{"g":20,"i":[{"t":"i","i":25022,"c":1,"tr":0}]}</v>
      </c>
      <c r="M152">
        <f t="shared" si="45"/>
        <v>34</v>
      </c>
      <c r="N152">
        <f t="shared" si="46"/>
        <v>4</v>
      </c>
      <c r="O152">
        <f t="shared" si="47"/>
        <v>6</v>
      </c>
    </row>
    <row r="153" spans="1:15" x14ac:dyDescent="0.15">
      <c r="A153">
        <f t="shared" si="43"/>
        <v>0.2</v>
      </c>
      <c r="B153">
        <f t="shared" si="37"/>
        <v>700034002</v>
      </c>
      <c r="C153">
        <f t="shared" si="48"/>
        <v>700034</v>
      </c>
      <c r="D153">
        <f t="shared" si="42"/>
        <v>2</v>
      </c>
      <c r="E153">
        <v>20</v>
      </c>
      <c r="F153" s="5" t="str">
        <f>_xlfn.IFNA(IF(N153=0,VLOOKUP(O153,映射表!A:B,2,FALSE),VLOOKUP(D153,映射表!E:F,2,FALSE)),VLOOKUP(VLOOKUP(O153&amp;D153,映射表!J:K,2,FALSE),映射表!A:B,2,FALSE))</f>
        <v>装备进阶材料2-1</v>
      </c>
      <c r="G153">
        <f t="shared" si="44"/>
        <v>1</v>
      </c>
      <c r="H153" t="str">
        <f t="shared" si="38"/>
        <v>{"g":20,"i":[</v>
      </c>
      <c r="I153" t="str">
        <f>I$6&amp;VLOOKUP(F153,物品!B:C,2,FALSE)</f>
        <v>{"t":"i","i":25021</v>
      </c>
      <c r="J153" t="str">
        <f t="shared" si="39"/>
        <v>,"c":1,"tr":0}</v>
      </c>
      <c r="K153" t="str">
        <f t="shared" si="40"/>
        <v>]}</v>
      </c>
      <c r="L153" t="str">
        <f t="shared" si="41"/>
        <v>{"g":20,"i":[{"t":"i","i":25021,"c":1,"tr":0}]}</v>
      </c>
      <c r="M153">
        <f t="shared" si="45"/>
        <v>34</v>
      </c>
      <c r="N153">
        <f t="shared" si="46"/>
        <v>4</v>
      </c>
      <c r="O153">
        <f t="shared" si="47"/>
        <v>6</v>
      </c>
    </row>
    <row r="154" spans="1:15" x14ac:dyDescent="0.15">
      <c r="A154">
        <f t="shared" si="43"/>
        <v>0.2</v>
      </c>
      <c r="B154">
        <f t="shared" si="37"/>
        <v>700034003</v>
      </c>
      <c r="C154">
        <f t="shared" si="48"/>
        <v>700034</v>
      </c>
      <c r="D154">
        <f t="shared" si="42"/>
        <v>3</v>
      </c>
      <c r="E154">
        <v>20</v>
      </c>
      <c r="F154" s="5" t="str">
        <f>_xlfn.IFNA(IF(N154=0,VLOOKUP(O154,映射表!A:B,2,FALSE),VLOOKUP(D154,映射表!E:F,2,FALSE)),VLOOKUP(VLOOKUP(O154&amp;D154,映射表!J:K,2,FALSE),映射表!A:B,2,FALSE))</f>
        <v>装备进阶材料3-2</v>
      </c>
      <c r="G154">
        <f t="shared" si="44"/>
        <v>1</v>
      </c>
      <c r="H154" t="str">
        <f t="shared" si="38"/>
        <v>{"g":20,"i":[</v>
      </c>
      <c r="I154" t="str">
        <f>I$6&amp;VLOOKUP(F154,物品!B:C,2,FALSE)</f>
        <v>{"t":"i","i":25032</v>
      </c>
      <c r="J154" t="str">
        <f t="shared" si="39"/>
        <v>,"c":1,"tr":0}</v>
      </c>
      <c r="K154" t="str">
        <f t="shared" si="40"/>
        <v>]}</v>
      </c>
      <c r="L154" t="str">
        <f t="shared" si="41"/>
        <v>{"g":20,"i":[{"t":"i","i":25032,"c":1,"tr":0}]}</v>
      </c>
      <c r="M154">
        <f t="shared" si="45"/>
        <v>34</v>
      </c>
      <c r="N154">
        <f t="shared" si="46"/>
        <v>4</v>
      </c>
      <c r="O154">
        <f t="shared" si="47"/>
        <v>6</v>
      </c>
    </row>
    <row r="155" spans="1:15" x14ac:dyDescent="0.15">
      <c r="A155">
        <f t="shared" si="43"/>
        <v>0.2</v>
      </c>
      <c r="B155">
        <f t="shared" si="37"/>
        <v>700034004</v>
      </c>
      <c r="C155">
        <f t="shared" si="48"/>
        <v>700034</v>
      </c>
      <c r="D155">
        <f t="shared" si="42"/>
        <v>4</v>
      </c>
      <c r="E155">
        <v>20</v>
      </c>
      <c r="F155" s="5" t="str">
        <f>_xlfn.IFNA(IF(N155=0,VLOOKUP(O155,映射表!A:B,2,FALSE),VLOOKUP(D155,映射表!E:F,2,FALSE)),VLOOKUP(VLOOKUP(O155&amp;D155,映射表!J:K,2,FALSE),映射表!A:B,2,FALSE))</f>
        <v>金币</v>
      </c>
      <c r="G155">
        <f t="shared" si="44"/>
        <v>50</v>
      </c>
      <c r="H155" t="str">
        <f t="shared" si="38"/>
        <v>{"g":20,"i":[</v>
      </c>
      <c r="I155" t="str">
        <f>I$6&amp;VLOOKUP(F155,物品!B:C,2,FALSE)</f>
        <v>{"t":"i","i":1</v>
      </c>
      <c r="J155" t="str">
        <f t="shared" si="39"/>
        <v>,"c":50,"tr":0}</v>
      </c>
      <c r="K155" t="str">
        <f t="shared" si="40"/>
        <v>]}</v>
      </c>
      <c r="L155" t="str">
        <f t="shared" si="41"/>
        <v>{"g":20,"i":[{"t":"i","i":1,"c":50,"tr":0}]}</v>
      </c>
      <c r="M155">
        <f t="shared" si="45"/>
        <v>34</v>
      </c>
      <c r="N155">
        <f t="shared" si="46"/>
        <v>4</v>
      </c>
      <c r="O155">
        <f t="shared" si="47"/>
        <v>6</v>
      </c>
    </row>
    <row r="156" spans="1:15" x14ac:dyDescent="0.15">
      <c r="A156">
        <f t="shared" si="43"/>
        <v>0.2</v>
      </c>
      <c r="B156">
        <f t="shared" si="37"/>
        <v>700034005</v>
      </c>
      <c r="C156">
        <f t="shared" si="48"/>
        <v>700034</v>
      </c>
      <c r="D156">
        <f t="shared" si="42"/>
        <v>5</v>
      </c>
      <c r="E156">
        <v>20</v>
      </c>
      <c r="F156" s="5" t="str">
        <f>_xlfn.IFNA(IF(N156=0,VLOOKUP(O156,映射表!A:B,2,FALSE),VLOOKUP(D156,映射表!E:F,2,FALSE)),VLOOKUP(VLOOKUP(O156&amp;D156,映射表!J:K,2,FALSE),映射表!A:B,2,FALSE))</f>
        <v>低级经验丹</v>
      </c>
      <c r="G156">
        <f t="shared" si="44"/>
        <v>1</v>
      </c>
      <c r="H156" t="str">
        <f t="shared" si="38"/>
        <v>{"g":20,"i":[</v>
      </c>
      <c r="I156" t="str">
        <f>I$6&amp;VLOOKUP(F156,物品!B:C,2,FALSE)</f>
        <v>{"t":"i","i":29001</v>
      </c>
      <c r="J156" t="str">
        <f t="shared" si="39"/>
        <v>,"c":1,"tr":0}</v>
      </c>
      <c r="K156" t="str">
        <f t="shared" si="40"/>
        <v>]}</v>
      </c>
      <c r="L156" t="str">
        <f t="shared" si="41"/>
        <v>{"g":20,"i":[{"t":"i","i":29001,"c":1,"tr":0}]}</v>
      </c>
      <c r="M156">
        <f t="shared" si="45"/>
        <v>34</v>
      </c>
      <c r="N156">
        <f t="shared" si="46"/>
        <v>4</v>
      </c>
      <c r="O156">
        <f t="shared" si="47"/>
        <v>6</v>
      </c>
    </row>
    <row r="157" spans="1:15" x14ac:dyDescent="0.15">
      <c r="A157">
        <f t="shared" si="43"/>
        <v>0.2</v>
      </c>
      <c r="B157">
        <f t="shared" ref="B157:B220" si="49">C157*1000+D157</f>
        <v>700035001</v>
      </c>
      <c r="C157">
        <f t="shared" si="48"/>
        <v>700035</v>
      </c>
      <c r="D157">
        <f t="shared" si="42"/>
        <v>1</v>
      </c>
      <c r="E157">
        <v>20</v>
      </c>
      <c r="F157" s="5" t="str">
        <f>_xlfn.IFNA(IF(N157=0,VLOOKUP(O157,映射表!A:B,2,FALSE),VLOOKUP(D157,映射表!E:F,2,FALSE)),VLOOKUP(VLOOKUP(O157&amp;D157,映射表!J:K,2,FALSE),映射表!A:B,2,FALSE))</f>
        <v>装备进阶材料4-1</v>
      </c>
      <c r="G157">
        <f t="shared" si="44"/>
        <v>1</v>
      </c>
      <c r="H157" t="str">
        <f t="shared" ref="H157:H220" si="50">IF(E157=0,"",H$5&amp;E157&amp;H$6)</f>
        <v>{"g":20,"i":[</v>
      </c>
      <c r="I157" t="str">
        <f>I$6&amp;VLOOKUP(F157,物品!B:C,2,FALSE)</f>
        <v>{"t":"i","i":25041</v>
      </c>
      <c r="J157" t="str">
        <f t="shared" ref="J157:J220" si="51">J$5&amp;G157&amp;J$6</f>
        <v>,"c":1,"tr":0}</v>
      </c>
      <c r="K157" t="str">
        <f t="shared" ref="K157:K220" si="52">IF(H157="","",K$6)</f>
        <v>]}</v>
      </c>
      <c r="L157" t="str">
        <f t="shared" ref="L157:L220" si="53">H157&amp;I157&amp;J157&amp;K157</f>
        <v>{"g":20,"i":[{"t":"i","i":25041,"c":1,"tr":0}]}</v>
      </c>
      <c r="M157">
        <f t="shared" si="45"/>
        <v>35</v>
      </c>
      <c r="N157">
        <f t="shared" si="46"/>
        <v>0</v>
      </c>
      <c r="O157">
        <f t="shared" si="47"/>
        <v>7</v>
      </c>
    </row>
    <row r="158" spans="1:15" x14ac:dyDescent="0.15">
      <c r="A158">
        <f t="shared" si="43"/>
        <v>0.2</v>
      </c>
      <c r="B158">
        <f t="shared" si="49"/>
        <v>700035002</v>
      </c>
      <c r="C158">
        <f t="shared" si="48"/>
        <v>700035</v>
      </c>
      <c r="D158">
        <f t="shared" si="42"/>
        <v>2</v>
      </c>
      <c r="E158">
        <v>20</v>
      </c>
      <c r="F158" s="5" t="str">
        <f>_xlfn.IFNA(IF(N158=0,VLOOKUP(O158,映射表!A:B,2,FALSE),VLOOKUP(D158,映射表!E:F,2,FALSE)),VLOOKUP(VLOOKUP(O158&amp;D158,映射表!J:K,2,FALSE),映射表!A:B,2,FALSE))</f>
        <v>装备进阶材料4-1</v>
      </c>
      <c r="G158">
        <f t="shared" si="44"/>
        <v>1</v>
      </c>
      <c r="H158" t="str">
        <f t="shared" si="50"/>
        <v>{"g":20,"i":[</v>
      </c>
      <c r="I158" t="str">
        <f>I$6&amp;VLOOKUP(F158,物品!B:C,2,FALSE)</f>
        <v>{"t":"i","i":25041</v>
      </c>
      <c r="J158" t="str">
        <f t="shared" si="51"/>
        <v>,"c":1,"tr":0}</v>
      </c>
      <c r="K158" t="str">
        <f t="shared" si="52"/>
        <v>]}</v>
      </c>
      <c r="L158" t="str">
        <f t="shared" si="53"/>
        <v>{"g":20,"i":[{"t":"i","i":25041,"c":1,"tr":0}]}</v>
      </c>
      <c r="M158">
        <f t="shared" si="45"/>
        <v>35</v>
      </c>
      <c r="N158">
        <f t="shared" si="46"/>
        <v>0</v>
      </c>
      <c r="O158">
        <f t="shared" si="47"/>
        <v>7</v>
      </c>
    </row>
    <row r="159" spans="1:15" x14ac:dyDescent="0.15">
      <c r="A159">
        <f t="shared" si="43"/>
        <v>0.2</v>
      </c>
      <c r="B159">
        <f t="shared" si="49"/>
        <v>700035003</v>
      </c>
      <c r="C159">
        <f t="shared" si="48"/>
        <v>700035</v>
      </c>
      <c r="D159">
        <f t="shared" si="42"/>
        <v>3</v>
      </c>
      <c r="E159">
        <v>20</v>
      </c>
      <c r="F159" s="5" t="str">
        <f>_xlfn.IFNA(IF(N159=0,VLOOKUP(O159,映射表!A:B,2,FALSE),VLOOKUP(D159,映射表!E:F,2,FALSE)),VLOOKUP(VLOOKUP(O159&amp;D159,映射表!J:K,2,FALSE),映射表!A:B,2,FALSE))</f>
        <v>装备进阶材料4-1</v>
      </c>
      <c r="G159">
        <f t="shared" si="44"/>
        <v>1</v>
      </c>
      <c r="H159" t="str">
        <f t="shared" si="50"/>
        <v>{"g":20,"i":[</v>
      </c>
      <c r="I159" t="str">
        <f>I$6&amp;VLOOKUP(F159,物品!B:C,2,FALSE)</f>
        <v>{"t":"i","i":25041</v>
      </c>
      <c r="J159" t="str">
        <f t="shared" si="51"/>
        <v>,"c":1,"tr":0}</v>
      </c>
      <c r="K159" t="str">
        <f t="shared" si="52"/>
        <v>]}</v>
      </c>
      <c r="L159" t="str">
        <f t="shared" si="53"/>
        <v>{"g":20,"i":[{"t":"i","i":25041,"c":1,"tr":0}]}</v>
      </c>
      <c r="M159">
        <f t="shared" si="45"/>
        <v>35</v>
      </c>
      <c r="N159">
        <f t="shared" si="46"/>
        <v>0</v>
      </c>
      <c r="O159">
        <f t="shared" si="47"/>
        <v>7</v>
      </c>
    </row>
    <row r="160" spans="1:15" x14ac:dyDescent="0.15">
      <c r="A160">
        <f t="shared" si="43"/>
        <v>0.2</v>
      </c>
      <c r="B160">
        <f t="shared" si="49"/>
        <v>700035004</v>
      </c>
      <c r="C160">
        <f t="shared" si="48"/>
        <v>700035</v>
      </c>
      <c r="D160">
        <f t="shared" si="42"/>
        <v>4</v>
      </c>
      <c r="E160">
        <v>20</v>
      </c>
      <c r="F160" s="5" t="str">
        <f>_xlfn.IFNA(IF(N160=0,VLOOKUP(O160,映射表!A:B,2,FALSE),VLOOKUP(D160,映射表!E:F,2,FALSE)),VLOOKUP(VLOOKUP(O160&amp;D160,映射表!J:K,2,FALSE),映射表!A:B,2,FALSE))</f>
        <v>装备进阶材料4-1</v>
      </c>
      <c r="G160">
        <f t="shared" si="44"/>
        <v>1</v>
      </c>
      <c r="H160" t="str">
        <f t="shared" si="50"/>
        <v>{"g":20,"i":[</v>
      </c>
      <c r="I160" t="str">
        <f>I$6&amp;VLOOKUP(F160,物品!B:C,2,FALSE)</f>
        <v>{"t":"i","i":25041</v>
      </c>
      <c r="J160" t="str">
        <f t="shared" si="51"/>
        <v>,"c":1,"tr":0}</v>
      </c>
      <c r="K160" t="str">
        <f t="shared" si="52"/>
        <v>]}</v>
      </c>
      <c r="L160" t="str">
        <f t="shared" si="53"/>
        <v>{"g":20,"i":[{"t":"i","i":25041,"c":1,"tr":0}]}</v>
      </c>
      <c r="M160">
        <f t="shared" si="45"/>
        <v>35</v>
      </c>
      <c r="N160">
        <f t="shared" si="46"/>
        <v>0</v>
      </c>
      <c r="O160">
        <f t="shared" si="47"/>
        <v>7</v>
      </c>
    </row>
    <row r="161" spans="1:15" x14ac:dyDescent="0.15">
      <c r="A161">
        <f t="shared" si="43"/>
        <v>0.2</v>
      </c>
      <c r="B161">
        <f t="shared" si="49"/>
        <v>700035005</v>
      </c>
      <c r="C161">
        <f t="shared" si="48"/>
        <v>700035</v>
      </c>
      <c r="D161">
        <f t="shared" si="42"/>
        <v>5</v>
      </c>
      <c r="E161">
        <v>20</v>
      </c>
      <c r="F161" s="5" t="str">
        <f>_xlfn.IFNA(IF(N161=0,VLOOKUP(O161,映射表!A:B,2,FALSE),VLOOKUP(D161,映射表!E:F,2,FALSE)),VLOOKUP(VLOOKUP(O161&amp;D161,映射表!J:K,2,FALSE),映射表!A:B,2,FALSE))</f>
        <v>装备进阶材料4-1</v>
      </c>
      <c r="G161">
        <f t="shared" si="44"/>
        <v>1</v>
      </c>
      <c r="H161" t="str">
        <f t="shared" si="50"/>
        <v>{"g":20,"i":[</v>
      </c>
      <c r="I161" t="str">
        <f>I$6&amp;VLOOKUP(F161,物品!B:C,2,FALSE)</f>
        <v>{"t":"i","i":25041</v>
      </c>
      <c r="J161" t="str">
        <f t="shared" si="51"/>
        <v>,"c":1,"tr":0}</v>
      </c>
      <c r="K161" t="str">
        <f t="shared" si="52"/>
        <v>]}</v>
      </c>
      <c r="L161" t="str">
        <f t="shared" si="53"/>
        <v>{"g":20,"i":[{"t":"i","i":25041,"c":1,"tr":0}]}</v>
      </c>
      <c r="M161">
        <f t="shared" si="45"/>
        <v>35</v>
      </c>
      <c r="N161">
        <f t="shared" si="46"/>
        <v>0</v>
      </c>
      <c r="O161">
        <f t="shared" si="47"/>
        <v>7</v>
      </c>
    </row>
    <row r="162" spans="1:15" x14ac:dyDescent="0.15">
      <c r="A162">
        <f t="shared" si="43"/>
        <v>0.2</v>
      </c>
      <c r="B162">
        <f t="shared" si="49"/>
        <v>700036001</v>
      </c>
      <c r="C162">
        <f t="shared" si="48"/>
        <v>700036</v>
      </c>
      <c r="D162">
        <f t="shared" si="42"/>
        <v>1</v>
      </c>
      <c r="E162">
        <v>20</v>
      </c>
      <c r="F162" s="5" t="str">
        <f>_xlfn.IFNA(IF(N162=0,VLOOKUP(O162,映射表!A:B,2,FALSE),VLOOKUP(D162,映射表!E:F,2,FALSE)),VLOOKUP(VLOOKUP(O162&amp;D162,映射表!J:K,2,FALSE),映射表!A:B,2,FALSE))</f>
        <v>装备进阶材料3-2</v>
      </c>
      <c r="G162">
        <f t="shared" si="44"/>
        <v>1</v>
      </c>
      <c r="H162" t="str">
        <f t="shared" si="50"/>
        <v>{"g":20,"i":[</v>
      </c>
      <c r="I162" t="str">
        <f>I$6&amp;VLOOKUP(F162,物品!B:C,2,FALSE)</f>
        <v>{"t":"i","i":25032</v>
      </c>
      <c r="J162" t="str">
        <f t="shared" si="51"/>
        <v>,"c":1,"tr":0}</v>
      </c>
      <c r="K162" t="str">
        <f t="shared" si="52"/>
        <v>]}</v>
      </c>
      <c r="L162" t="str">
        <f t="shared" si="53"/>
        <v>{"g":20,"i":[{"t":"i","i":25032,"c":1,"tr":0}]}</v>
      </c>
      <c r="M162">
        <f t="shared" si="45"/>
        <v>36</v>
      </c>
      <c r="N162">
        <f t="shared" si="46"/>
        <v>1</v>
      </c>
      <c r="O162">
        <f t="shared" si="47"/>
        <v>7</v>
      </c>
    </row>
    <row r="163" spans="1:15" x14ac:dyDescent="0.15">
      <c r="A163">
        <f t="shared" si="43"/>
        <v>0.2</v>
      </c>
      <c r="B163">
        <f t="shared" si="49"/>
        <v>700036002</v>
      </c>
      <c r="C163">
        <f t="shared" si="48"/>
        <v>700036</v>
      </c>
      <c r="D163">
        <f t="shared" si="42"/>
        <v>2</v>
      </c>
      <c r="E163">
        <v>20</v>
      </c>
      <c r="F163" s="5" t="str">
        <f>_xlfn.IFNA(IF(N163=0,VLOOKUP(O163,映射表!A:B,2,FALSE),VLOOKUP(D163,映射表!E:F,2,FALSE)),VLOOKUP(VLOOKUP(O163&amp;D163,映射表!J:K,2,FALSE),映射表!A:B,2,FALSE))</f>
        <v>装备进阶材料3-1</v>
      </c>
      <c r="G163">
        <f t="shared" si="44"/>
        <v>1</v>
      </c>
      <c r="H163" t="str">
        <f t="shared" si="50"/>
        <v>{"g":20,"i":[</v>
      </c>
      <c r="I163" t="str">
        <f>I$6&amp;VLOOKUP(F163,物品!B:C,2,FALSE)</f>
        <v>{"t":"i","i":25031</v>
      </c>
      <c r="J163" t="str">
        <f t="shared" si="51"/>
        <v>,"c":1,"tr":0}</v>
      </c>
      <c r="K163" t="str">
        <f t="shared" si="52"/>
        <v>]}</v>
      </c>
      <c r="L163" t="str">
        <f t="shared" si="53"/>
        <v>{"g":20,"i":[{"t":"i","i":25031,"c":1,"tr":0}]}</v>
      </c>
      <c r="M163">
        <f t="shared" si="45"/>
        <v>36</v>
      </c>
      <c r="N163">
        <f t="shared" si="46"/>
        <v>1</v>
      </c>
      <c r="O163">
        <f t="shared" si="47"/>
        <v>7</v>
      </c>
    </row>
    <row r="164" spans="1:15" x14ac:dyDescent="0.15">
      <c r="A164">
        <f t="shared" si="43"/>
        <v>0.2</v>
      </c>
      <c r="B164">
        <f t="shared" si="49"/>
        <v>700036003</v>
      </c>
      <c r="C164">
        <f t="shared" si="48"/>
        <v>700036</v>
      </c>
      <c r="D164">
        <f t="shared" si="42"/>
        <v>3</v>
      </c>
      <c r="E164">
        <v>20</v>
      </c>
      <c r="F164" s="5" t="str">
        <f>_xlfn.IFNA(IF(N164=0,VLOOKUP(O164,映射表!A:B,2,FALSE),VLOOKUP(D164,映射表!E:F,2,FALSE)),VLOOKUP(VLOOKUP(O164&amp;D164,映射表!J:K,2,FALSE),映射表!A:B,2,FALSE))</f>
        <v>装备进阶材料4-1</v>
      </c>
      <c r="G164">
        <f t="shared" si="44"/>
        <v>1</v>
      </c>
      <c r="H164" t="str">
        <f t="shared" si="50"/>
        <v>{"g":20,"i":[</v>
      </c>
      <c r="I164" t="str">
        <f>I$6&amp;VLOOKUP(F164,物品!B:C,2,FALSE)</f>
        <v>{"t":"i","i":25041</v>
      </c>
      <c r="J164" t="str">
        <f t="shared" si="51"/>
        <v>,"c":1,"tr":0}</v>
      </c>
      <c r="K164" t="str">
        <f t="shared" si="52"/>
        <v>]}</v>
      </c>
      <c r="L164" t="str">
        <f t="shared" si="53"/>
        <v>{"g":20,"i":[{"t":"i","i":25041,"c":1,"tr":0}]}</v>
      </c>
      <c r="M164">
        <f t="shared" si="45"/>
        <v>36</v>
      </c>
      <c r="N164">
        <f t="shared" si="46"/>
        <v>1</v>
      </c>
      <c r="O164">
        <f t="shared" si="47"/>
        <v>7</v>
      </c>
    </row>
    <row r="165" spans="1:15" x14ac:dyDescent="0.15">
      <c r="A165">
        <f t="shared" si="43"/>
        <v>0.2</v>
      </c>
      <c r="B165">
        <f t="shared" si="49"/>
        <v>700036004</v>
      </c>
      <c r="C165">
        <f t="shared" si="48"/>
        <v>700036</v>
      </c>
      <c r="D165">
        <f t="shared" si="42"/>
        <v>4</v>
      </c>
      <c r="E165">
        <v>20</v>
      </c>
      <c r="F165" s="5" t="str">
        <f>_xlfn.IFNA(IF(N165=0,VLOOKUP(O165,映射表!A:B,2,FALSE),VLOOKUP(D165,映射表!E:F,2,FALSE)),VLOOKUP(VLOOKUP(O165&amp;D165,映射表!J:K,2,FALSE),映射表!A:B,2,FALSE))</f>
        <v>金币</v>
      </c>
      <c r="G165">
        <f t="shared" si="44"/>
        <v>50</v>
      </c>
      <c r="H165" t="str">
        <f t="shared" si="50"/>
        <v>{"g":20,"i":[</v>
      </c>
      <c r="I165" t="str">
        <f>I$6&amp;VLOOKUP(F165,物品!B:C,2,FALSE)</f>
        <v>{"t":"i","i":1</v>
      </c>
      <c r="J165" t="str">
        <f t="shared" si="51"/>
        <v>,"c":50,"tr":0}</v>
      </c>
      <c r="K165" t="str">
        <f t="shared" si="52"/>
        <v>]}</v>
      </c>
      <c r="L165" t="str">
        <f t="shared" si="53"/>
        <v>{"g":20,"i":[{"t":"i","i":1,"c":50,"tr":0}]}</v>
      </c>
      <c r="M165">
        <f t="shared" si="45"/>
        <v>36</v>
      </c>
      <c r="N165">
        <f t="shared" si="46"/>
        <v>1</v>
      </c>
      <c r="O165">
        <f t="shared" si="47"/>
        <v>7</v>
      </c>
    </row>
    <row r="166" spans="1:15" x14ac:dyDescent="0.15">
      <c r="A166">
        <f t="shared" si="43"/>
        <v>0.2</v>
      </c>
      <c r="B166">
        <f t="shared" si="49"/>
        <v>700036005</v>
      </c>
      <c r="C166">
        <f t="shared" si="48"/>
        <v>700036</v>
      </c>
      <c r="D166">
        <f t="shared" si="42"/>
        <v>5</v>
      </c>
      <c r="E166">
        <v>20</v>
      </c>
      <c r="F166" s="5" t="str">
        <f>_xlfn.IFNA(IF(N166=0,VLOOKUP(O166,映射表!A:B,2,FALSE),VLOOKUP(D166,映射表!E:F,2,FALSE)),VLOOKUP(VLOOKUP(O166&amp;D166,映射表!J:K,2,FALSE),映射表!A:B,2,FALSE))</f>
        <v>低级经验丹</v>
      </c>
      <c r="G166">
        <f t="shared" si="44"/>
        <v>1</v>
      </c>
      <c r="H166" t="str">
        <f t="shared" si="50"/>
        <v>{"g":20,"i":[</v>
      </c>
      <c r="I166" t="str">
        <f>I$6&amp;VLOOKUP(F166,物品!B:C,2,FALSE)</f>
        <v>{"t":"i","i":29001</v>
      </c>
      <c r="J166" t="str">
        <f t="shared" si="51"/>
        <v>,"c":1,"tr":0}</v>
      </c>
      <c r="K166" t="str">
        <f t="shared" si="52"/>
        <v>]}</v>
      </c>
      <c r="L166" t="str">
        <f t="shared" si="53"/>
        <v>{"g":20,"i":[{"t":"i","i":29001,"c":1,"tr":0}]}</v>
      </c>
      <c r="M166">
        <f t="shared" si="45"/>
        <v>36</v>
      </c>
      <c r="N166">
        <f t="shared" si="46"/>
        <v>1</v>
      </c>
      <c r="O166">
        <f t="shared" si="47"/>
        <v>7</v>
      </c>
    </row>
    <row r="167" spans="1:15" x14ac:dyDescent="0.15">
      <c r="A167">
        <f t="shared" si="43"/>
        <v>0.2</v>
      </c>
      <c r="B167">
        <f t="shared" si="49"/>
        <v>700037001</v>
      </c>
      <c r="C167">
        <f t="shared" si="48"/>
        <v>700037</v>
      </c>
      <c r="D167">
        <f t="shared" si="42"/>
        <v>1</v>
      </c>
      <c r="E167">
        <v>20</v>
      </c>
      <c r="F167" s="5" t="str">
        <f>_xlfn.IFNA(IF(N167=0,VLOOKUP(O167,映射表!A:B,2,FALSE),VLOOKUP(D167,映射表!E:F,2,FALSE)),VLOOKUP(VLOOKUP(O167&amp;D167,映射表!J:K,2,FALSE),映射表!A:B,2,FALSE))</f>
        <v>装备进阶材料3-2</v>
      </c>
      <c r="G167">
        <f t="shared" si="44"/>
        <v>1</v>
      </c>
      <c r="H167" t="str">
        <f t="shared" si="50"/>
        <v>{"g":20,"i":[</v>
      </c>
      <c r="I167" t="str">
        <f>I$6&amp;VLOOKUP(F167,物品!B:C,2,FALSE)</f>
        <v>{"t":"i","i":25032</v>
      </c>
      <c r="J167" t="str">
        <f t="shared" si="51"/>
        <v>,"c":1,"tr":0}</v>
      </c>
      <c r="K167" t="str">
        <f t="shared" si="52"/>
        <v>]}</v>
      </c>
      <c r="L167" t="str">
        <f t="shared" si="53"/>
        <v>{"g":20,"i":[{"t":"i","i":25032,"c":1,"tr":0}]}</v>
      </c>
      <c r="M167">
        <f t="shared" si="45"/>
        <v>37</v>
      </c>
      <c r="N167">
        <f t="shared" si="46"/>
        <v>2</v>
      </c>
      <c r="O167">
        <f t="shared" si="47"/>
        <v>7</v>
      </c>
    </row>
    <row r="168" spans="1:15" x14ac:dyDescent="0.15">
      <c r="A168">
        <f t="shared" si="43"/>
        <v>0.2</v>
      </c>
      <c r="B168">
        <f t="shared" si="49"/>
        <v>700037002</v>
      </c>
      <c r="C168">
        <f t="shared" si="48"/>
        <v>700037</v>
      </c>
      <c r="D168">
        <f t="shared" si="42"/>
        <v>2</v>
      </c>
      <c r="E168">
        <v>20</v>
      </c>
      <c r="F168" s="5" t="str">
        <f>_xlfn.IFNA(IF(N168=0,VLOOKUP(O168,映射表!A:B,2,FALSE),VLOOKUP(D168,映射表!E:F,2,FALSE)),VLOOKUP(VLOOKUP(O168&amp;D168,映射表!J:K,2,FALSE),映射表!A:B,2,FALSE))</f>
        <v>装备进阶材料3-1</v>
      </c>
      <c r="G168">
        <f t="shared" si="44"/>
        <v>1</v>
      </c>
      <c r="H168" t="str">
        <f t="shared" si="50"/>
        <v>{"g":20,"i":[</v>
      </c>
      <c r="I168" t="str">
        <f>I$6&amp;VLOOKUP(F168,物品!B:C,2,FALSE)</f>
        <v>{"t":"i","i":25031</v>
      </c>
      <c r="J168" t="str">
        <f t="shared" si="51"/>
        <v>,"c":1,"tr":0}</v>
      </c>
      <c r="K168" t="str">
        <f t="shared" si="52"/>
        <v>]}</v>
      </c>
      <c r="L168" t="str">
        <f t="shared" si="53"/>
        <v>{"g":20,"i":[{"t":"i","i":25031,"c":1,"tr":0}]}</v>
      </c>
      <c r="M168">
        <f t="shared" si="45"/>
        <v>37</v>
      </c>
      <c r="N168">
        <f t="shared" si="46"/>
        <v>2</v>
      </c>
      <c r="O168">
        <f t="shared" si="47"/>
        <v>7</v>
      </c>
    </row>
    <row r="169" spans="1:15" x14ac:dyDescent="0.15">
      <c r="A169">
        <f t="shared" si="43"/>
        <v>0.2</v>
      </c>
      <c r="B169">
        <f t="shared" si="49"/>
        <v>700037003</v>
      </c>
      <c r="C169">
        <f t="shared" si="48"/>
        <v>700037</v>
      </c>
      <c r="D169">
        <f t="shared" si="42"/>
        <v>3</v>
      </c>
      <c r="E169">
        <v>20</v>
      </c>
      <c r="F169" s="5" t="str">
        <f>_xlfn.IFNA(IF(N169=0,VLOOKUP(O169,映射表!A:B,2,FALSE),VLOOKUP(D169,映射表!E:F,2,FALSE)),VLOOKUP(VLOOKUP(O169&amp;D169,映射表!J:K,2,FALSE),映射表!A:B,2,FALSE))</f>
        <v>装备进阶材料4-1</v>
      </c>
      <c r="G169">
        <f t="shared" si="44"/>
        <v>1</v>
      </c>
      <c r="H169" t="str">
        <f t="shared" si="50"/>
        <v>{"g":20,"i":[</v>
      </c>
      <c r="I169" t="str">
        <f>I$6&amp;VLOOKUP(F169,物品!B:C,2,FALSE)</f>
        <v>{"t":"i","i":25041</v>
      </c>
      <c r="J169" t="str">
        <f t="shared" si="51"/>
        <v>,"c":1,"tr":0}</v>
      </c>
      <c r="K169" t="str">
        <f t="shared" si="52"/>
        <v>]}</v>
      </c>
      <c r="L169" t="str">
        <f t="shared" si="53"/>
        <v>{"g":20,"i":[{"t":"i","i":25041,"c":1,"tr":0}]}</v>
      </c>
      <c r="M169">
        <f t="shared" si="45"/>
        <v>37</v>
      </c>
      <c r="N169">
        <f t="shared" si="46"/>
        <v>2</v>
      </c>
      <c r="O169">
        <f t="shared" si="47"/>
        <v>7</v>
      </c>
    </row>
    <row r="170" spans="1:15" x14ac:dyDescent="0.15">
      <c r="A170">
        <f t="shared" si="43"/>
        <v>0.2</v>
      </c>
      <c r="B170">
        <f t="shared" si="49"/>
        <v>700037004</v>
      </c>
      <c r="C170">
        <f t="shared" si="48"/>
        <v>700037</v>
      </c>
      <c r="D170">
        <f t="shared" si="42"/>
        <v>4</v>
      </c>
      <c r="E170">
        <v>20</v>
      </c>
      <c r="F170" s="5" t="str">
        <f>_xlfn.IFNA(IF(N170=0,VLOOKUP(O170,映射表!A:B,2,FALSE),VLOOKUP(D170,映射表!E:F,2,FALSE)),VLOOKUP(VLOOKUP(O170&amp;D170,映射表!J:K,2,FALSE),映射表!A:B,2,FALSE))</f>
        <v>金币</v>
      </c>
      <c r="G170">
        <f t="shared" si="44"/>
        <v>50</v>
      </c>
      <c r="H170" t="str">
        <f t="shared" si="50"/>
        <v>{"g":20,"i":[</v>
      </c>
      <c r="I170" t="str">
        <f>I$6&amp;VLOOKUP(F170,物品!B:C,2,FALSE)</f>
        <v>{"t":"i","i":1</v>
      </c>
      <c r="J170" t="str">
        <f t="shared" si="51"/>
        <v>,"c":50,"tr":0}</v>
      </c>
      <c r="K170" t="str">
        <f t="shared" si="52"/>
        <v>]}</v>
      </c>
      <c r="L170" t="str">
        <f t="shared" si="53"/>
        <v>{"g":20,"i":[{"t":"i","i":1,"c":50,"tr":0}]}</v>
      </c>
      <c r="M170">
        <f t="shared" si="45"/>
        <v>37</v>
      </c>
      <c r="N170">
        <f t="shared" si="46"/>
        <v>2</v>
      </c>
      <c r="O170">
        <f t="shared" si="47"/>
        <v>7</v>
      </c>
    </row>
    <row r="171" spans="1:15" x14ac:dyDescent="0.15">
      <c r="A171">
        <f t="shared" si="43"/>
        <v>0.2</v>
      </c>
      <c r="B171">
        <f t="shared" si="49"/>
        <v>700037005</v>
      </c>
      <c r="C171">
        <f t="shared" si="48"/>
        <v>700037</v>
      </c>
      <c r="D171">
        <f t="shared" si="42"/>
        <v>5</v>
      </c>
      <c r="E171">
        <v>20</v>
      </c>
      <c r="F171" s="5" t="str">
        <f>_xlfn.IFNA(IF(N171=0,VLOOKUP(O171,映射表!A:B,2,FALSE),VLOOKUP(D171,映射表!E:F,2,FALSE)),VLOOKUP(VLOOKUP(O171&amp;D171,映射表!J:K,2,FALSE),映射表!A:B,2,FALSE))</f>
        <v>低级经验丹</v>
      </c>
      <c r="G171">
        <f t="shared" si="44"/>
        <v>1</v>
      </c>
      <c r="H171" t="str">
        <f t="shared" si="50"/>
        <v>{"g":20,"i":[</v>
      </c>
      <c r="I171" t="str">
        <f>I$6&amp;VLOOKUP(F171,物品!B:C,2,FALSE)</f>
        <v>{"t":"i","i":29001</v>
      </c>
      <c r="J171" t="str">
        <f t="shared" si="51"/>
        <v>,"c":1,"tr":0}</v>
      </c>
      <c r="K171" t="str">
        <f t="shared" si="52"/>
        <v>]}</v>
      </c>
      <c r="L171" t="str">
        <f t="shared" si="53"/>
        <v>{"g":20,"i":[{"t":"i","i":29001,"c":1,"tr":0}]}</v>
      </c>
      <c r="M171">
        <f t="shared" si="45"/>
        <v>37</v>
      </c>
      <c r="N171">
        <f t="shared" si="46"/>
        <v>2</v>
      </c>
      <c r="O171">
        <f t="shared" si="47"/>
        <v>7</v>
      </c>
    </row>
    <row r="172" spans="1:15" x14ac:dyDescent="0.15">
      <c r="A172">
        <f t="shared" si="43"/>
        <v>0.2</v>
      </c>
      <c r="B172">
        <f t="shared" si="49"/>
        <v>700038001</v>
      </c>
      <c r="C172">
        <f t="shared" si="48"/>
        <v>700038</v>
      </c>
      <c r="D172">
        <f t="shared" si="42"/>
        <v>1</v>
      </c>
      <c r="E172">
        <v>20</v>
      </c>
      <c r="F172" s="5" t="str">
        <f>_xlfn.IFNA(IF(N172=0,VLOOKUP(O172,映射表!A:B,2,FALSE),VLOOKUP(D172,映射表!E:F,2,FALSE)),VLOOKUP(VLOOKUP(O172&amp;D172,映射表!J:K,2,FALSE),映射表!A:B,2,FALSE))</f>
        <v>装备进阶材料3-2</v>
      </c>
      <c r="G172">
        <f t="shared" si="44"/>
        <v>1</v>
      </c>
      <c r="H172" t="str">
        <f t="shared" si="50"/>
        <v>{"g":20,"i":[</v>
      </c>
      <c r="I172" t="str">
        <f>I$6&amp;VLOOKUP(F172,物品!B:C,2,FALSE)</f>
        <v>{"t":"i","i":25032</v>
      </c>
      <c r="J172" t="str">
        <f t="shared" si="51"/>
        <v>,"c":1,"tr":0}</v>
      </c>
      <c r="K172" t="str">
        <f t="shared" si="52"/>
        <v>]}</v>
      </c>
      <c r="L172" t="str">
        <f t="shared" si="53"/>
        <v>{"g":20,"i":[{"t":"i","i":25032,"c":1,"tr":0}]}</v>
      </c>
      <c r="M172">
        <f t="shared" si="45"/>
        <v>38</v>
      </c>
      <c r="N172">
        <f t="shared" si="46"/>
        <v>3</v>
      </c>
      <c r="O172">
        <f t="shared" si="47"/>
        <v>7</v>
      </c>
    </row>
    <row r="173" spans="1:15" x14ac:dyDescent="0.15">
      <c r="A173">
        <f t="shared" si="43"/>
        <v>0.2</v>
      </c>
      <c r="B173">
        <f t="shared" si="49"/>
        <v>700038002</v>
      </c>
      <c r="C173">
        <f t="shared" si="48"/>
        <v>700038</v>
      </c>
      <c r="D173">
        <f t="shared" si="42"/>
        <v>2</v>
      </c>
      <c r="E173">
        <v>20</v>
      </c>
      <c r="F173" s="5" t="str">
        <f>_xlfn.IFNA(IF(N173=0,VLOOKUP(O173,映射表!A:B,2,FALSE),VLOOKUP(D173,映射表!E:F,2,FALSE)),VLOOKUP(VLOOKUP(O173&amp;D173,映射表!J:K,2,FALSE),映射表!A:B,2,FALSE))</f>
        <v>装备进阶材料3-1</v>
      </c>
      <c r="G173">
        <f t="shared" si="44"/>
        <v>1</v>
      </c>
      <c r="H173" t="str">
        <f t="shared" si="50"/>
        <v>{"g":20,"i":[</v>
      </c>
      <c r="I173" t="str">
        <f>I$6&amp;VLOOKUP(F173,物品!B:C,2,FALSE)</f>
        <v>{"t":"i","i":25031</v>
      </c>
      <c r="J173" t="str">
        <f t="shared" si="51"/>
        <v>,"c":1,"tr":0}</v>
      </c>
      <c r="K173" t="str">
        <f t="shared" si="52"/>
        <v>]}</v>
      </c>
      <c r="L173" t="str">
        <f t="shared" si="53"/>
        <v>{"g":20,"i":[{"t":"i","i":25031,"c":1,"tr":0}]}</v>
      </c>
      <c r="M173">
        <f t="shared" si="45"/>
        <v>38</v>
      </c>
      <c r="N173">
        <f t="shared" si="46"/>
        <v>3</v>
      </c>
      <c r="O173">
        <f t="shared" si="47"/>
        <v>7</v>
      </c>
    </row>
    <row r="174" spans="1:15" x14ac:dyDescent="0.15">
      <c r="A174">
        <f t="shared" si="43"/>
        <v>0.2</v>
      </c>
      <c r="B174">
        <f t="shared" si="49"/>
        <v>700038003</v>
      </c>
      <c r="C174">
        <f t="shared" si="48"/>
        <v>700038</v>
      </c>
      <c r="D174">
        <f t="shared" si="42"/>
        <v>3</v>
      </c>
      <c r="E174">
        <v>20</v>
      </c>
      <c r="F174" s="5" t="str">
        <f>_xlfn.IFNA(IF(N174=0,VLOOKUP(O174,映射表!A:B,2,FALSE),VLOOKUP(D174,映射表!E:F,2,FALSE)),VLOOKUP(VLOOKUP(O174&amp;D174,映射表!J:K,2,FALSE),映射表!A:B,2,FALSE))</f>
        <v>装备进阶材料4-1</v>
      </c>
      <c r="G174">
        <f t="shared" si="44"/>
        <v>1</v>
      </c>
      <c r="H174" t="str">
        <f t="shared" si="50"/>
        <v>{"g":20,"i":[</v>
      </c>
      <c r="I174" t="str">
        <f>I$6&amp;VLOOKUP(F174,物品!B:C,2,FALSE)</f>
        <v>{"t":"i","i":25041</v>
      </c>
      <c r="J174" t="str">
        <f t="shared" si="51"/>
        <v>,"c":1,"tr":0}</v>
      </c>
      <c r="K174" t="str">
        <f t="shared" si="52"/>
        <v>]}</v>
      </c>
      <c r="L174" t="str">
        <f t="shared" si="53"/>
        <v>{"g":20,"i":[{"t":"i","i":25041,"c":1,"tr":0}]}</v>
      </c>
      <c r="M174">
        <f t="shared" si="45"/>
        <v>38</v>
      </c>
      <c r="N174">
        <f t="shared" si="46"/>
        <v>3</v>
      </c>
      <c r="O174">
        <f t="shared" si="47"/>
        <v>7</v>
      </c>
    </row>
    <row r="175" spans="1:15" x14ac:dyDescent="0.15">
      <c r="A175">
        <f t="shared" si="43"/>
        <v>0.2</v>
      </c>
      <c r="B175">
        <f t="shared" si="49"/>
        <v>700038004</v>
      </c>
      <c r="C175">
        <f t="shared" si="48"/>
        <v>700038</v>
      </c>
      <c r="D175">
        <f t="shared" si="42"/>
        <v>4</v>
      </c>
      <c r="E175">
        <v>20</v>
      </c>
      <c r="F175" s="5" t="str">
        <f>_xlfn.IFNA(IF(N175=0,VLOOKUP(O175,映射表!A:B,2,FALSE),VLOOKUP(D175,映射表!E:F,2,FALSE)),VLOOKUP(VLOOKUP(O175&amp;D175,映射表!J:K,2,FALSE),映射表!A:B,2,FALSE))</f>
        <v>金币</v>
      </c>
      <c r="G175">
        <f t="shared" si="44"/>
        <v>50</v>
      </c>
      <c r="H175" t="str">
        <f t="shared" si="50"/>
        <v>{"g":20,"i":[</v>
      </c>
      <c r="I175" t="str">
        <f>I$6&amp;VLOOKUP(F175,物品!B:C,2,FALSE)</f>
        <v>{"t":"i","i":1</v>
      </c>
      <c r="J175" t="str">
        <f t="shared" si="51"/>
        <v>,"c":50,"tr":0}</v>
      </c>
      <c r="K175" t="str">
        <f t="shared" si="52"/>
        <v>]}</v>
      </c>
      <c r="L175" t="str">
        <f t="shared" si="53"/>
        <v>{"g":20,"i":[{"t":"i","i":1,"c":50,"tr":0}]}</v>
      </c>
      <c r="M175">
        <f t="shared" si="45"/>
        <v>38</v>
      </c>
      <c r="N175">
        <f t="shared" si="46"/>
        <v>3</v>
      </c>
      <c r="O175">
        <f t="shared" si="47"/>
        <v>7</v>
      </c>
    </row>
    <row r="176" spans="1:15" x14ac:dyDescent="0.15">
      <c r="A176">
        <f t="shared" si="43"/>
        <v>0.2</v>
      </c>
      <c r="B176">
        <f t="shared" si="49"/>
        <v>700038005</v>
      </c>
      <c r="C176">
        <f t="shared" si="48"/>
        <v>700038</v>
      </c>
      <c r="D176">
        <f t="shared" si="42"/>
        <v>5</v>
      </c>
      <c r="E176">
        <v>20</v>
      </c>
      <c r="F176" s="5" t="str">
        <f>_xlfn.IFNA(IF(N176=0,VLOOKUP(O176,映射表!A:B,2,FALSE),VLOOKUP(D176,映射表!E:F,2,FALSE)),VLOOKUP(VLOOKUP(O176&amp;D176,映射表!J:K,2,FALSE),映射表!A:B,2,FALSE))</f>
        <v>低级经验丹</v>
      </c>
      <c r="G176">
        <f t="shared" si="44"/>
        <v>1</v>
      </c>
      <c r="H176" t="str">
        <f t="shared" si="50"/>
        <v>{"g":20,"i":[</v>
      </c>
      <c r="I176" t="str">
        <f>I$6&amp;VLOOKUP(F176,物品!B:C,2,FALSE)</f>
        <v>{"t":"i","i":29001</v>
      </c>
      <c r="J176" t="str">
        <f t="shared" si="51"/>
        <v>,"c":1,"tr":0}</v>
      </c>
      <c r="K176" t="str">
        <f t="shared" si="52"/>
        <v>]}</v>
      </c>
      <c r="L176" t="str">
        <f t="shared" si="53"/>
        <v>{"g":20,"i":[{"t":"i","i":29001,"c":1,"tr":0}]}</v>
      </c>
      <c r="M176">
        <f t="shared" si="45"/>
        <v>38</v>
      </c>
      <c r="N176">
        <f t="shared" si="46"/>
        <v>3</v>
      </c>
      <c r="O176">
        <f t="shared" si="47"/>
        <v>7</v>
      </c>
    </row>
    <row r="177" spans="1:15" x14ac:dyDescent="0.15">
      <c r="A177">
        <f t="shared" si="43"/>
        <v>0.2</v>
      </c>
      <c r="B177">
        <f t="shared" si="49"/>
        <v>700039001</v>
      </c>
      <c r="C177">
        <f t="shared" si="48"/>
        <v>700039</v>
      </c>
      <c r="D177">
        <f t="shared" si="42"/>
        <v>1</v>
      </c>
      <c r="E177">
        <v>20</v>
      </c>
      <c r="F177" s="5" t="str">
        <f>_xlfn.IFNA(IF(N177=0,VLOOKUP(O177,映射表!A:B,2,FALSE),VLOOKUP(D177,映射表!E:F,2,FALSE)),VLOOKUP(VLOOKUP(O177&amp;D177,映射表!J:K,2,FALSE),映射表!A:B,2,FALSE))</f>
        <v>装备进阶材料3-2</v>
      </c>
      <c r="G177">
        <f t="shared" si="44"/>
        <v>1</v>
      </c>
      <c r="H177" t="str">
        <f t="shared" si="50"/>
        <v>{"g":20,"i":[</v>
      </c>
      <c r="I177" t="str">
        <f>I$6&amp;VLOOKUP(F177,物品!B:C,2,FALSE)</f>
        <v>{"t":"i","i":25032</v>
      </c>
      <c r="J177" t="str">
        <f t="shared" si="51"/>
        <v>,"c":1,"tr":0}</v>
      </c>
      <c r="K177" t="str">
        <f t="shared" si="52"/>
        <v>]}</v>
      </c>
      <c r="L177" t="str">
        <f t="shared" si="53"/>
        <v>{"g":20,"i":[{"t":"i","i":25032,"c":1,"tr":0}]}</v>
      </c>
      <c r="M177">
        <f t="shared" si="45"/>
        <v>39</v>
      </c>
      <c r="N177">
        <f t="shared" si="46"/>
        <v>4</v>
      </c>
      <c r="O177">
        <f t="shared" si="47"/>
        <v>7</v>
      </c>
    </row>
    <row r="178" spans="1:15" x14ac:dyDescent="0.15">
      <c r="A178">
        <f t="shared" si="43"/>
        <v>0.2</v>
      </c>
      <c r="B178">
        <f t="shared" si="49"/>
        <v>700039002</v>
      </c>
      <c r="C178">
        <f t="shared" si="48"/>
        <v>700039</v>
      </c>
      <c r="D178">
        <f t="shared" si="42"/>
        <v>2</v>
      </c>
      <c r="E178">
        <v>20</v>
      </c>
      <c r="F178" s="5" t="str">
        <f>_xlfn.IFNA(IF(N178=0,VLOOKUP(O178,映射表!A:B,2,FALSE),VLOOKUP(D178,映射表!E:F,2,FALSE)),VLOOKUP(VLOOKUP(O178&amp;D178,映射表!J:K,2,FALSE),映射表!A:B,2,FALSE))</f>
        <v>装备进阶材料3-1</v>
      </c>
      <c r="G178">
        <f t="shared" si="44"/>
        <v>1</v>
      </c>
      <c r="H178" t="str">
        <f t="shared" si="50"/>
        <v>{"g":20,"i":[</v>
      </c>
      <c r="I178" t="str">
        <f>I$6&amp;VLOOKUP(F178,物品!B:C,2,FALSE)</f>
        <v>{"t":"i","i":25031</v>
      </c>
      <c r="J178" t="str">
        <f t="shared" si="51"/>
        <v>,"c":1,"tr":0}</v>
      </c>
      <c r="K178" t="str">
        <f t="shared" si="52"/>
        <v>]}</v>
      </c>
      <c r="L178" t="str">
        <f t="shared" si="53"/>
        <v>{"g":20,"i":[{"t":"i","i":25031,"c":1,"tr":0}]}</v>
      </c>
      <c r="M178">
        <f t="shared" si="45"/>
        <v>39</v>
      </c>
      <c r="N178">
        <f t="shared" si="46"/>
        <v>4</v>
      </c>
      <c r="O178">
        <f t="shared" si="47"/>
        <v>7</v>
      </c>
    </row>
    <row r="179" spans="1:15" x14ac:dyDescent="0.15">
      <c r="A179">
        <f t="shared" si="43"/>
        <v>0.2</v>
      </c>
      <c r="B179">
        <f t="shared" si="49"/>
        <v>700039003</v>
      </c>
      <c r="C179">
        <f t="shared" si="48"/>
        <v>700039</v>
      </c>
      <c r="D179">
        <f t="shared" si="42"/>
        <v>3</v>
      </c>
      <c r="E179">
        <v>20</v>
      </c>
      <c r="F179" s="5" t="str">
        <f>_xlfn.IFNA(IF(N179=0,VLOOKUP(O179,映射表!A:B,2,FALSE),VLOOKUP(D179,映射表!E:F,2,FALSE)),VLOOKUP(VLOOKUP(O179&amp;D179,映射表!J:K,2,FALSE),映射表!A:B,2,FALSE))</f>
        <v>装备进阶材料4-1</v>
      </c>
      <c r="G179">
        <f t="shared" si="44"/>
        <v>1</v>
      </c>
      <c r="H179" t="str">
        <f t="shared" si="50"/>
        <v>{"g":20,"i":[</v>
      </c>
      <c r="I179" t="str">
        <f>I$6&amp;VLOOKUP(F179,物品!B:C,2,FALSE)</f>
        <v>{"t":"i","i":25041</v>
      </c>
      <c r="J179" t="str">
        <f t="shared" si="51"/>
        <v>,"c":1,"tr":0}</v>
      </c>
      <c r="K179" t="str">
        <f t="shared" si="52"/>
        <v>]}</v>
      </c>
      <c r="L179" t="str">
        <f t="shared" si="53"/>
        <v>{"g":20,"i":[{"t":"i","i":25041,"c":1,"tr":0}]}</v>
      </c>
      <c r="M179">
        <f t="shared" si="45"/>
        <v>39</v>
      </c>
      <c r="N179">
        <f t="shared" si="46"/>
        <v>4</v>
      </c>
      <c r="O179">
        <f t="shared" si="47"/>
        <v>7</v>
      </c>
    </row>
    <row r="180" spans="1:15" x14ac:dyDescent="0.15">
      <c r="A180">
        <f t="shared" si="43"/>
        <v>0.2</v>
      </c>
      <c r="B180">
        <f t="shared" si="49"/>
        <v>700039004</v>
      </c>
      <c r="C180">
        <f t="shared" si="48"/>
        <v>700039</v>
      </c>
      <c r="D180">
        <f t="shared" si="42"/>
        <v>4</v>
      </c>
      <c r="E180">
        <v>20</v>
      </c>
      <c r="F180" s="5" t="str">
        <f>_xlfn.IFNA(IF(N180=0,VLOOKUP(O180,映射表!A:B,2,FALSE),VLOOKUP(D180,映射表!E:F,2,FALSE)),VLOOKUP(VLOOKUP(O180&amp;D180,映射表!J:K,2,FALSE),映射表!A:B,2,FALSE))</f>
        <v>金币</v>
      </c>
      <c r="G180">
        <f t="shared" si="44"/>
        <v>50</v>
      </c>
      <c r="H180" t="str">
        <f t="shared" si="50"/>
        <v>{"g":20,"i":[</v>
      </c>
      <c r="I180" t="str">
        <f>I$6&amp;VLOOKUP(F180,物品!B:C,2,FALSE)</f>
        <v>{"t":"i","i":1</v>
      </c>
      <c r="J180" t="str">
        <f t="shared" si="51"/>
        <v>,"c":50,"tr":0}</v>
      </c>
      <c r="K180" t="str">
        <f t="shared" si="52"/>
        <v>]}</v>
      </c>
      <c r="L180" t="str">
        <f t="shared" si="53"/>
        <v>{"g":20,"i":[{"t":"i","i":1,"c":50,"tr":0}]}</v>
      </c>
      <c r="M180">
        <f t="shared" si="45"/>
        <v>39</v>
      </c>
      <c r="N180">
        <f t="shared" si="46"/>
        <v>4</v>
      </c>
      <c r="O180">
        <f t="shared" si="47"/>
        <v>7</v>
      </c>
    </row>
    <row r="181" spans="1:15" x14ac:dyDescent="0.15">
      <c r="A181">
        <f t="shared" si="43"/>
        <v>0.2</v>
      </c>
      <c r="B181">
        <f t="shared" si="49"/>
        <v>700039005</v>
      </c>
      <c r="C181">
        <f t="shared" si="48"/>
        <v>700039</v>
      </c>
      <c r="D181">
        <f t="shared" si="42"/>
        <v>5</v>
      </c>
      <c r="E181">
        <v>20</v>
      </c>
      <c r="F181" s="5" t="str">
        <f>_xlfn.IFNA(IF(N181=0,VLOOKUP(O181,映射表!A:B,2,FALSE),VLOOKUP(D181,映射表!E:F,2,FALSE)),VLOOKUP(VLOOKUP(O181&amp;D181,映射表!J:K,2,FALSE),映射表!A:B,2,FALSE))</f>
        <v>低级经验丹</v>
      </c>
      <c r="G181">
        <f t="shared" si="44"/>
        <v>1</v>
      </c>
      <c r="H181" t="str">
        <f t="shared" si="50"/>
        <v>{"g":20,"i":[</v>
      </c>
      <c r="I181" t="str">
        <f>I$6&amp;VLOOKUP(F181,物品!B:C,2,FALSE)</f>
        <v>{"t":"i","i":29001</v>
      </c>
      <c r="J181" t="str">
        <f t="shared" si="51"/>
        <v>,"c":1,"tr":0}</v>
      </c>
      <c r="K181" t="str">
        <f t="shared" si="52"/>
        <v>]}</v>
      </c>
      <c r="L181" t="str">
        <f t="shared" si="53"/>
        <v>{"g":20,"i":[{"t":"i","i":29001,"c":1,"tr":0}]}</v>
      </c>
      <c r="M181">
        <f t="shared" si="45"/>
        <v>39</v>
      </c>
      <c r="N181">
        <f t="shared" si="46"/>
        <v>4</v>
      </c>
      <c r="O181">
        <f t="shared" si="47"/>
        <v>7</v>
      </c>
    </row>
    <row r="182" spans="1:15" x14ac:dyDescent="0.15">
      <c r="A182">
        <f t="shared" si="43"/>
        <v>0.2</v>
      </c>
      <c r="B182">
        <f t="shared" si="49"/>
        <v>700040001</v>
      </c>
      <c r="C182">
        <f t="shared" si="48"/>
        <v>700040</v>
      </c>
      <c r="D182">
        <f t="shared" si="42"/>
        <v>1</v>
      </c>
      <c r="E182">
        <v>20</v>
      </c>
      <c r="F182" s="5" t="str">
        <f>_xlfn.IFNA(IF(N182=0,VLOOKUP(O182,映射表!A:B,2,FALSE),VLOOKUP(D182,映射表!E:F,2,FALSE)),VLOOKUP(VLOOKUP(O182&amp;D182,映射表!J:K,2,FALSE),映射表!A:B,2,FALSE))</f>
        <v>装备进阶材料4-2</v>
      </c>
      <c r="G182">
        <f t="shared" si="44"/>
        <v>1</v>
      </c>
      <c r="H182" t="str">
        <f t="shared" si="50"/>
        <v>{"g":20,"i":[</v>
      </c>
      <c r="I182" t="str">
        <f>I$6&amp;VLOOKUP(F182,物品!B:C,2,FALSE)</f>
        <v>{"t":"i","i":25042</v>
      </c>
      <c r="J182" t="str">
        <f t="shared" si="51"/>
        <v>,"c":1,"tr":0}</v>
      </c>
      <c r="K182" t="str">
        <f t="shared" si="52"/>
        <v>]}</v>
      </c>
      <c r="L182" t="str">
        <f t="shared" si="53"/>
        <v>{"g":20,"i":[{"t":"i","i":25042,"c":1,"tr":0}]}</v>
      </c>
      <c r="M182">
        <f t="shared" si="45"/>
        <v>40</v>
      </c>
      <c r="N182">
        <f t="shared" si="46"/>
        <v>0</v>
      </c>
      <c r="O182">
        <f t="shared" si="47"/>
        <v>8</v>
      </c>
    </row>
    <row r="183" spans="1:15" x14ac:dyDescent="0.15">
      <c r="A183">
        <f t="shared" si="43"/>
        <v>0.2</v>
      </c>
      <c r="B183">
        <f t="shared" si="49"/>
        <v>700040002</v>
      </c>
      <c r="C183">
        <f t="shared" si="48"/>
        <v>700040</v>
      </c>
      <c r="D183">
        <f t="shared" si="42"/>
        <v>2</v>
      </c>
      <c r="E183">
        <v>20</v>
      </c>
      <c r="F183" s="5" t="str">
        <f>_xlfn.IFNA(IF(N183=0,VLOOKUP(O183,映射表!A:B,2,FALSE),VLOOKUP(D183,映射表!E:F,2,FALSE)),VLOOKUP(VLOOKUP(O183&amp;D183,映射表!J:K,2,FALSE),映射表!A:B,2,FALSE))</f>
        <v>装备进阶材料4-2</v>
      </c>
      <c r="G183">
        <f t="shared" si="44"/>
        <v>1</v>
      </c>
      <c r="H183" t="str">
        <f t="shared" si="50"/>
        <v>{"g":20,"i":[</v>
      </c>
      <c r="I183" t="str">
        <f>I$6&amp;VLOOKUP(F183,物品!B:C,2,FALSE)</f>
        <v>{"t":"i","i":25042</v>
      </c>
      <c r="J183" t="str">
        <f t="shared" si="51"/>
        <v>,"c":1,"tr":0}</v>
      </c>
      <c r="K183" t="str">
        <f t="shared" si="52"/>
        <v>]}</v>
      </c>
      <c r="L183" t="str">
        <f t="shared" si="53"/>
        <v>{"g":20,"i":[{"t":"i","i":25042,"c":1,"tr":0}]}</v>
      </c>
      <c r="M183">
        <f t="shared" si="45"/>
        <v>40</v>
      </c>
      <c r="N183">
        <f t="shared" si="46"/>
        <v>0</v>
      </c>
      <c r="O183">
        <f t="shared" si="47"/>
        <v>8</v>
      </c>
    </row>
    <row r="184" spans="1:15" x14ac:dyDescent="0.15">
      <c r="A184">
        <f t="shared" si="43"/>
        <v>0.2</v>
      </c>
      <c r="B184">
        <f t="shared" si="49"/>
        <v>700040003</v>
      </c>
      <c r="C184">
        <f t="shared" si="48"/>
        <v>700040</v>
      </c>
      <c r="D184">
        <f t="shared" si="42"/>
        <v>3</v>
      </c>
      <c r="E184">
        <v>20</v>
      </c>
      <c r="F184" s="5" t="str">
        <f>_xlfn.IFNA(IF(N184=0,VLOOKUP(O184,映射表!A:B,2,FALSE),VLOOKUP(D184,映射表!E:F,2,FALSE)),VLOOKUP(VLOOKUP(O184&amp;D184,映射表!J:K,2,FALSE),映射表!A:B,2,FALSE))</f>
        <v>装备进阶材料4-2</v>
      </c>
      <c r="G184">
        <f t="shared" si="44"/>
        <v>1</v>
      </c>
      <c r="H184" t="str">
        <f t="shared" si="50"/>
        <v>{"g":20,"i":[</v>
      </c>
      <c r="I184" t="str">
        <f>I$6&amp;VLOOKUP(F184,物品!B:C,2,FALSE)</f>
        <v>{"t":"i","i":25042</v>
      </c>
      <c r="J184" t="str">
        <f t="shared" si="51"/>
        <v>,"c":1,"tr":0}</v>
      </c>
      <c r="K184" t="str">
        <f t="shared" si="52"/>
        <v>]}</v>
      </c>
      <c r="L184" t="str">
        <f t="shared" si="53"/>
        <v>{"g":20,"i":[{"t":"i","i":25042,"c":1,"tr":0}]}</v>
      </c>
      <c r="M184">
        <f t="shared" si="45"/>
        <v>40</v>
      </c>
      <c r="N184">
        <f t="shared" si="46"/>
        <v>0</v>
      </c>
      <c r="O184">
        <f t="shared" si="47"/>
        <v>8</v>
      </c>
    </row>
    <row r="185" spans="1:15" x14ac:dyDescent="0.15">
      <c r="A185">
        <f t="shared" si="43"/>
        <v>0.2</v>
      </c>
      <c r="B185">
        <f t="shared" si="49"/>
        <v>700040004</v>
      </c>
      <c r="C185">
        <f t="shared" si="48"/>
        <v>700040</v>
      </c>
      <c r="D185">
        <f t="shared" si="42"/>
        <v>4</v>
      </c>
      <c r="E185">
        <v>20</v>
      </c>
      <c r="F185" s="5" t="str">
        <f>_xlfn.IFNA(IF(N185=0,VLOOKUP(O185,映射表!A:B,2,FALSE),VLOOKUP(D185,映射表!E:F,2,FALSE)),VLOOKUP(VLOOKUP(O185&amp;D185,映射表!J:K,2,FALSE),映射表!A:B,2,FALSE))</f>
        <v>装备进阶材料4-2</v>
      </c>
      <c r="G185">
        <f t="shared" si="44"/>
        <v>1</v>
      </c>
      <c r="H185" t="str">
        <f t="shared" si="50"/>
        <v>{"g":20,"i":[</v>
      </c>
      <c r="I185" t="str">
        <f>I$6&amp;VLOOKUP(F185,物品!B:C,2,FALSE)</f>
        <v>{"t":"i","i":25042</v>
      </c>
      <c r="J185" t="str">
        <f t="shared" si="51"/>
        <v>,"c":1,"tr":0}</v>
      </c>
      <c r="K185" t="str">
        <f t="shared" si="52"/>
        <v>]}</v>
      </c>
      <c r="L185" t="str">
        <f t="shared" si="53"/>
        <v>{"g":20,"i":[{"t":"i","i":25042,"c":1,"tr":0}]}</v>
      </c>
      <c r="M185">
        <f t="shared" si="45"/>
        <v>40</v>
      </c>
      <c r="N185">
        <f t="shared" si="46"/>
        <v>0</v>
      </c>
      <c r="O185">
        <f t="shared" si="47"/>
        <v>8</v>
      </c>
    </row>
    <row r="186" spans="1:15" x14ac:dyDescent="0.15">
      <c r="A186">
        <f t="shared" si="43"/>
        <v>0.2</v>
      </c>
      <c r="B186">
        <f t="shared" si="49"/>
        <v>700040005</v>
      </c>
      <c r="C186">
        <f t="shared" si="48"/>
        <v>700040</v>
      </c>
      <c r="D186">
        <f t="shared" si="42"/>
        <v>5</v>
      </c>
      <c r="E186">
        <v>20</v>
      </c>
      <c r="F186" s="5" t="str">
        <f>_xlfn.IFNA(IF(N186=0,VLOOKUP(O186,映射表!A:B,2,FALSE),VLOOKUP(D186,映射表!E:F,2,FALSE)),VLOOKUP(VLOOKUP(O186&amp;D186,映射表!J:K,2,FALSE),映射表!A:B,2,FALSE))</f>
        <v>装备进阶材料4-2</v>
      </c>
      <c r="G186">
        <f t="shared" si="44"/>
        <v>1</v>
      </c>
      <c r="H186" t="str">
        <f t="shared" si="50"/>
        <v>{"g":20,"i":[</v>
      </c>
      <c r="I186" t="str">
        <f>I$6&amp;VLOOKUP(F186,物品!B:C,2,FALSE)</f>
        <v>{"t":"i","i":25042</v>
      </c>
      <c r="J186" t="str">
        <f t="shared" si="51"/>
        <v>,"c":1,"tr":0}</v>
      </c>
      <c r="K186" t="str">
        <f t="shared" si="52"/>
        <v>]}</v>
      </c>
      <c r="L186" t="str">
        <f t="shared" si="53"/>
        <v>{"g":20,"i":[{"t":"i","i":25042,"c":1,"tr":0}]}</v>
      </c>
      <c r="M186">
        <f t="shared" si="45"/>
        <v>40</v>
      </c>
      <c r="N186">
        <f t="shared" si="46"/>
        <v>0</v>
      </c>
      <c r="O186">
        <f t="shared" si="47"/>
        <v>8</v>
      </c>
    </row>
    <row r="187" spans="1:15" x14ac:dyDescent="0.15">
      <c r="A187">
        <f t="shared" si="43"/>
        <v>0.2</v>
      </c>
      <c r="B187">
        <f t="shared" si="49"/>
        <v>700041001</v>
      </c>
      <c r="C187">
        <f t="shared" si="48"/>
        <v>700041</v>
      </c>
      <c r="D187">
        <f t="shared" si="42"/>
        <v>1</v>
      </c>
      <c r="E187">
        <v>20</v>
      </c>
      <c r="F187" s="5" t="str">
        <f>_xlfn.IFNA(IF(N187=0,VLOOKUP(O187,映射表!A:B,2,FALSE),VLOOKUP(D187,映射表!E:F,2,FALSE)),VLOOKUP(VLOOKUP(O187&amp;D187,映射表!J:K,2,FALSE),映射表!A:B,2,FALSE))</f>
        <v>装备进阶材料3-2</v>
      </c>
      <c r="G187">
        <f t="shared" si="44"/>
        <v>1</v>
      </c>
      <c r="H187" t="str">
        <f t="shared" si="50"/>
        <v>{"g":20,"i":[</v>
      </c>
      <c r="I187" t="str">
        <f>I$6&amp;VLOOKUP(F187,物品!B:C,2,FALSE)</f>
        <v>{"t":"i","i":25032</v>
      </c>
      <c r="J187" t="str">
        <f t="shared" si="51"/>
        <v>,"c":1,"tr":0}</v>
      </c>
      <c r="K187" t="str">
        <f t="shared" si="52"/>
        <v>]}</v>
      </c>
      <c r="L187" t="str">
        <f t="shared" si="53"/>
        <v>{"g":20,"i":[{"t":"i","i":25032,"c":1,"tr":0}]}</v>
      </c>
      <c r="M187">
        <f t="shared" si="45"/>
        <v>41</v>
      </c>
      <c r="N187">
        <f t="shared" si="46"/>
        <v>1</v>
      </c>
      <c r="O187">
        <f t="shared" si="47"/>
        <v>8</v>
      </c>
    </row>
    <row r="188" spans="1:15" x14ac:dyDescent="0.15">
      <c r="A188">
        <f t="shared" si="43"/>
        <v>0.2</v>
      </c>
      <c r="B188">
        <f t="shared" si="49"/>
        <v>700041002</v>
      </c>
      <c r="C188">
        <f t="shared" si="48"/>
        <v>700041</v>
      </c>
      <c r="D188">
        <f t="shared" si="42"/>
        <v>2</v>
      </c>
      <c r="E188">
        <v>20</v>
      </c>
      <c r="F188" s="5" t="str">
        <f>_xlfn.IFNA(IF(N188=0,VLOOKUP(O188,映射表!A:B,2,FALSE),VLOOKUP(D188,映射表!E:F,2,FALSE)),VLOOKUP(VLOOKUP(O188&amp;D188,映射表!J:K,2,FALSE),映射表!A:B,2,FALSE))</f>
        <v>装备进阶材料3-1</v>
      </c>
      <c r="G188">
        <f t="shared" si="44"/>
        <v>1</v>
      </c>
      <c r="H188" t="str">
        <f t="shared" si="50"/>
        <v>{"g":20,"i":[</v>
      </c>
      <c r="I188" t="str">
        <f>I$6&amp;VLOOKUP(F188,物品!B:C,2,FALSE)</f>
        <v>{"t":"i","i":25031</v>
      </c>
      <c r="J188" t="str">
        <f t="shared" si="51"/>
        <v>,"c":1,"tr":0}</v>
      </c>
      <c r="K188" t="str">
        <f t="shared" si="52"/>
        <v>]}</v>
      </c>
      <c r="L188" t="str">
        <f t="shared" si="53"/>
        <v>{"g":20,"i":[{"t":"i","i":25031,"c":1,"tr":0}]}</v>
      </c>
      <c r="M188">
        <f t="shared" si="45"/>
        <v>41</v>
      </c>
      <c r="N188">
        <f t="shared" si="46"/>
        <v>1</v>
      </c>
      <c r="O188">
        <f t="shared" si="47"/>
        <v>8</v>
      </c>
    </row>
    <row r="189" spans="1:15" x14ac:dyDescent="0.15">
      <c r="A189">
        <f t="shared" si="43"/>
        <v>0.2</v>
      </c>
      <c r="B189">
        <f t="shared" si="49"/>
        <v>700041003</v>
      </c>
      <c r="C189">
        <f t="shared" si="48"/>
        <v>700041</v>
      </c>
      <c r="D189">
        <f t="shared" ref="D189:D252" si="54">IF(D188=5,1,D188+1)</f>
        <v>3</v>
      </c>
      <c r="E189">
        <v>20</v>
      </c>
      <c r="F189" s="5" t="str">
        <f>_xlfn.IFNA(IF(N189=0,VLOOKUP(O189,映射表!A:B,2,FALSE),VLOOKUP(D189,映射表!E:F,2,FALSE)),VLOOKUP(VLOOKUP(O189&amp;D189,映射表!J:K,2,FALSE),映射表!A:B,2,FALSE))</f>
        <v>装备进阶材料4-2</v>
      </c>
      <c r="G189">
        <f t="shared" si="44"/>
        <v>1</v>
      </c>
      <c r="H189" t="str">
        <f t="shared" si="50"/>
        <v>{"g":20,"i":[</v>
      </c>
      <c r="I189" t="str">
        <f>I$6&amp;VLOOKUP(F189,物品!B:C,2,FALSE)</f>
        <v>{"t":"i","i":25042</v>
      </c>
      <c r="J189" t="str">
        <f t="shared" si="51"/>
        <v>,"c":1,"tr":0}</v>
      </c>
      <c r="K189" t="str">
        <f t="shared" si="52"/>
        <v>]}</v>
      </c>
      <c r="L189" t="str">
        <f t="shared" si="53"/>
        <v>{"g":20,"i":[{"t":"i","i":25042,"c":1,"tr":0}]}</v>
      </c>
      <c r="M189">
        <f t="shared" si="45"/>
        <v>41</v>
      </c>
      <c r="N189">
        <f t="shared" si="46"/>
        <v>1</v>
      </c>
      <c r="O189">
        <f t="shared" si="47"/>
        <v>8</v>
      </c>
    </row>
    <row r="190" spans="1:15" x14ac:dyDescent="0.15">
      <c r="A190">
        <f t="shared" si="43"/>
        <v>0.2</v>
      </c>
      <c r="B190">
        <f t="shared" si="49"/>
        <v>700041004</v>
      </c>
      <c r="C190">
        <f t="shared" si="48"/>
        <v>700041</v>
      </c>
      <c r="D190">
        <f t="shared" si="54"/>
        <v>4</v>
      </c>
      <c r="E190">
        <v>20</v>
      </c>
      <c r="F190" s="5" t="str">
        <f>_xlfn.IFNA(IF(N190=0,VLOOKUP(O190,映射表!A:B,2,FALSE),VLOOKUP(D190,映射表!E:F,2,FALSE)),VLOOKUP(VLOOKUP(O190&amp;D190,映射表!J:K,2,FALSE),映射表!A:B,2,FALSE))</f>
        <v>金币</v>
      </c>
      <c r="G190">
        <f t="shared" si="44"/>
        <v>50</v>
      </c>
      <c r="H190" t="str">
        <f t="shared" si="50"/>
        <v>{"g":20,"i":[</v>
      </c>
      <c r="I190" t="str">
        <f>I$6&amp;VLOOKUP(F190,物品!B:C,2,FALSE)</f>
        <v>{"t":"i","i":1</v>
      </c>
      <c r="J190" t="str">
        <f t="shared" si="51"/>
        <v>,"c":50,"tr":0}</v>
      </c>
      <c r="K190" t="str">
        <f t="shared" si="52"/>
        <v>]}</v>
      </c>
      <c r="L190" t="str">
        <f t="shared" si="53"/>
        <v>{"g":20,"i":[{"t":"i","i":1,"c":50,"tr":0}]}</v>
      </c>
      <c r="M190">
        <f t="shared" si="45"/>
        <v>41</v>
      </c>
      <c r="N190">
        <f t="shared" si="46"/>
        <v>1</v>
      </c>
      <c r="O190">
        <f t="shared" si="47"/>
        <v>8</v>
      </c>
    </row>
    <row r="191" spans="1:15" x14ac:dyDescent="0.15">
      <c r="A191">
        <f t="shared" si="43"/>
        <v>0.2</v>
      </c>
      <c r="B191">
        <f t="shared" si="49"/>
        <v>700041005</v>
      </c>
      <c r="C191">
        <f t="shared" si="48"/>
        <v>700041</v>
      </c>
      <c r="D191">
        <f t="shared" si="54"/>
        <v>5</v>
      </c>
      <c r="E191">
        <v>20</v>
      </c>
      <c r="F191" s="5" t="str">
        <f>_xlfn.IFNA(IF(N191=0,VLOOKUP(O191,映射表!A:B,2,FALSE),VLOOKUP(D191,映射表!E:F,2,FALSE)),VLOOKUP(VLOOKUP(O191&amp;D191,映射表!J:K,2,FALSE),映射表!A:B,2,FALSE))</f>
        <v>低级经验丹</v>
      </c>
      <c r="G191">
        <f t="shared" si="44"/>
        <v>1</v>
      </c>
      <c r="H191" t="str">
        <f t="shared" si="50"/>
        <v>{"g":20,"i":[</v>
      </c>
      <c r="I191" t="str">
        <f>I$6&amp;VLOOKUP(F191,物品!B:C,2,FALSE)</f>
        <v>{"t":"i","i":29001</v>
      </c>
      <c r="J191" t="str">
        <f t="shared" si="51"/>
        <v>,"c":1,"tr":0}</v>
      </c>
      <c r="K191" t="str">
        <f t="shared" si="52"/>
        <v>]}</v>
      </c>
      <c r="L191" t="str">
        <f t="shared" si="53"/>
        <v>{"g":20,"i":[{"t":"i","i":29001,"c":1,"tr":0}]}</v>
      </c>
      <c r="M191">
        <f t="shared" si="45"/>
        <v>41</v>
      </c>
      <c r="N191">
        <f t="shared" si="46"/>
        <v>1</v>
      </c>
      <c r="O191">
        <f t="shared" si="47"/>
        <v>8</v>
      </c>
    </row>
    <row r="192" spans="1:15" x14ac:dyDescent="0.15">
      <c r="A192">
        <f t="shared" si="43"/>
        <v>0.2</v>
      </c>
      <c r="B192">
        <f t="shared" si="49"/>
        <v>700042001</v>
      </c>
      <c r="C192">
        <f t="shared" si="48"/>
        <v>700042</v>
      </c>
      <c r="D192">
        <f t="shared" si="54"/>
        <v>1</v>
      </c>
      <c r="E192">
        <v>20</v>
      </c>
      <c r="F192" s="5" t="str">
        <f>_xlfn.IFNA(IF(N192=0,VLOOKUP(O192,映射表!A:B,2,FALSE),VLOOKUP(D192,映射表!E:F,2,FALSE)),VLOOKUP(VLOOKUP(O192&amp;D192,映射表!J:K,2,FALSE),映射表!A:B,2,FALSE))</f>
        <v>装备进阶材料3-2</v>
      </c>
      <c r="G192">
        <f t="shared" si="44"/>
        <v>1</v>
      </c>
      <c r="H192" t="str">
        <f t="shared" si="50"/>
        <v>{"g":20,"i":[</v>
      </c>
      <c r="I192" t="str">
        <f>I$6&amp;VLOOKUP(F192,物品!B:C,2,FALSE)</f>
        <v>{"t":"i","i":25032</v>
      </c>
      <c r="J192" t="str">
        <f t="shared" si="51"/>
        <v>,"c":1,"tr":0}</v>
      </c>
      <c r="K192" t="str">
        <f t="shared" si="52"/>
        <v>]}</v>
      </c>
      <c r="L192" t="str">
        <f t="shared" si="53"/>
        <v>{"g":20,"i":[{"t":"i","i":25032,"c":1,"tr":0}]}</v>
      </c>
      <c r="M192">
        <f t="shared" si="45"/>
        <v>42</v>
      </c>
      <c r="N192">
        <f t="shared" si="46"/>
        <v>2</v>
      </c>
      <c r="O192">
        <f t="shared" si="47"/>
        <v>8</v>
      </c>
    </row>
    <row r="193" spans="1:15" x14ac:dyDescent="0.15">
      <c r="A193">
        <f t="shared" si="43"/>
        <v>0.2</v>
      </c>
      <c r="B193">
        <f t="shared" si="49"/>
        <v>700042002</v>
      </c>
      <c r="C193">
        <f t="shared" si="48"/>
        <v>700042</v>
      </c>
      <c r="D193">
        <f t="shared" si="54"/>
        <v>2</v>
      </c>
      <c r="E193">
        <v>20</v>
      </c>
      <c r="F193" s="5" t="str">
        <f>_xlfn.IFNA(IF(N193=0,VLOOKUP(O193,映射表!A:B,2,FALSE),VLOOKUP(D193,映射表!E:F,2,FALSE)),VLOOKUP(VLOOKUP(O193&amp;D193,映射表!J:K,2,FALSE),映射表!A:B,2,FALSE))</f>
        <v>装备进阶材料3-1</v>
      </c>
      <c r="G193">
        <f t="shared" si="44"/>
        <v>1</v>
      </c>
      <c r="H193" t="str">
        <f t="shared" si="50"/>
        <v>{"g":20,"i":[</v>
      </c>
      <c r="I193" t="str">
        <f>I$6&amp;VLOOKUP(F193,物品!B:C,2,FALSE)</f>
        <v>{"t":"i","i":25031</v>
      </c>
      <c r="J193" t="str">
        <f t="shared" si="51"/>
        <v>,"c":1,"tr":0}</v>
      </c>
      <c r="K193" t="str">
        <f t="shared" si="52"/>
        <v>]}</v>
      </c>
      <c r="L193" t="str">
        <f t="shared" si="53"/>
        <v>{"g":20,"i":[{"t":"i","i":25031,"c":1,"tr":0}]}</v>
      </c>
      <c r="M193">
        <f t="shared" si="45"/>
        <v>42</v>
      </c>
      <c r="N193">
        <f t="shared" si="46"/>
        <v>2</v>
      </c>
      <c r="O193">
        <f t="shared" si="47"/>
        <v>8</v>
      </c>
    </row>
    <row r="194" spans="1:15" x14ac:dyDescent="0.15">
      <c r="A194">
        <f t="shared" si="43"/>
        <v>0.2</v>
      </c>
      <c r="B194">
        <f t="shared" si="49"/>
        <v>700042003</v>
      </c>
      <c r="C194">
        <f t="shared" si="48"/>
        <v>700042</v>
      </c>
      <c r="D194">
        <f t="shared" si="54"/>
        <v>3</v>
      </c>
      <c r="E194">
        <v>20</v>
      </c>
      <c r="F194" s="5" t="str">
        <f>_xlfn.IFNA(IF(N194=0,VLOOKUP(O194,映射表!A:B,2,FALSE),VLOOKUP(D194,映射表!E:F,2,FALSE)),VLOOKUP(VLOOKUP(O194&amp;D194,映射表!J:K,2,FALSE),映射表!A:B,2,FALSE))</f>
        <v>装备进阶材料4-2</v>
      </c>
      <c r="G194">
        <f t="shared" si="44"/>
        <v>1</v>
      </c>
      <c r="H194" t="str">
        <f t="shared" si="50"/>
        <v>{"g":20,"i":[</v>
      </c>
      <c r="I194" t="str">
        <f>I$6&amp;VLOOKUP(F194,物品!B:C,2,FALSE)</f>
        <v>{"t":"i","i":25042</v>
      </c>
      <c r="J194" t="str">
        <f t="shared" si="51"/>
        <v>,"c":1,"tr":0}</v>
      </c>
      <c r="K194" t="str">
        <f t="shared" si="52"/>
        <v>]}</v>
      </c>
      <c r="L194" t="str">
        <f t="shared" si="53"/>
        <v>{"g":20,"i":[{"t":"i","i":25042,"c":1,"tr":0}]}</v>
      </c>
      <c r="M194">
        <f t="shared" si="45"/>
        <v>42</v>
      </c>
      <c r="N194">
        <f t="shared" si="46"/>
        <v>2</v>
      </c>
      <c r="O194">
        <f t="shared" si="47"/>
        <v>8</v>
      </c>
    </row>
    <row r="195" spans="1:15" x14ac:dyDescent="0.15">
      <c r="A195">
        <f t="shared" si="43"/>
        <v>0.2</v>
      </c>
      <c r="B195">
        <f t="shared" si="49"/>
        <v>700042004</v>
      </c>
      <c r="C195">
        <f t="shared" si="48"/>
        <v>700042</v>
      </c>
      <c r="D195">
        <f t="shared" si="54"/>
        <v>4</v>
      </c>
      <c r="E195">
        <v>20</v>
      </c>
      <c r="F195" s="5" t="str">
        <f>_xlfn.IFNA(IF(N195=0,VLOOKUP(O195,映射表!A:B,2,FALSE),VLOOKUP(D195,映射表!E:F,2,FALSE)),VLOOKUP(VLOOKUP(O195&amp;D195,映射表!J:K,2,FALSE),映射表!A:B,2,FALSE))</f>
        <v>金币</v>
      </c>
      <c r="G195">
        <f t="shared" si="44"/>
        <v>50</v>
      </c>
      <c r="H195" t="str">
        <f t="shared" si="50"/>
        <v>{"g":20,"i":[</v>
      </c>
      <c r="I195" t="str">
        <f>I$6&amp;VLOOKUP(F195,物品!B:C,2,FALSE)</f>
        <v>{"t":"i","i":1</v>
      </c>
      <c r="J195" t="str">
        <f t="shared" si="51"/>
        <v>,"c":50,"tr":0}</v>
      </c>
      <c r="K195" t="str">
        <f t="shared" si="52"/>
        <v>]}</v>
      </c>
      <c r="L195" t="str">
        <f t="shared" si="53"/>
        <v>{"g":20,"i":[{"t":"i","i":1,"c":50,"tr":0}]}</v>
      </c>
      <c r="M195">
        <f t="shared" si="45"/>
        <v>42</v>
      </c>
      <c r="N195">
        <f t="shared" si="46"/>
        <v>2</v>
      </c>
      <c r="O195">
        <f t="shared" si="47"/>
        <v>8</v>
      </c>
    </row>
    <row r="196" spans="1:15" x14ac:dyDescent="0.15">
      <c r="A196">
        <f t="shared" si="43"/>
        <v>0.2</v>
      </c>
      <c r="B196">
        <f t="shared" si="49"/>
        <v>700042005</v>
      </c>
      <c r="C196">
        <f t="shared" si="48"/>
        <v>700042</v>
      </c>
      <c r="D196">
        <f t="shared" si="54"/>
        <v>5</v>
      </c>
      <c r="E196">
        <v>20</v>
      </c>
      <c r="F196" s="5" t="str">
        <f>_xlfn.IFNA(IF(N196=0,VLOOKUP(O196,映射表!A:B,2,FALSE),VLOOKUP(D196,映射表!E:F,2,FALSE)),VLOOKUP(VLOOKUP(O196&amp;D196,映射表!J:K,2,FALSE),映射表!A:B,2,FALSE))</f>
        <v>低级经验丹</v>
      </c>
      <c r="G196">
        <f t="shared" si="44"/>
        <v>1</v>
      </c>
      <c r="H196" t="str">
        <f t="shared" si="50"/>
        <v>{"g":20,"i":[</v>
      </c>
      <c r="I196" t="str">
        <f>I$6&amp;VLOOKUP(F196,物品!B:C,2,FALSE)</f>
        <v>{"t":"i","i":29001</v>
      </c>
      <c r="J196" t="str">
        <f t="shared" si="51"/>
        <v>,"c":1,"tr":0}</v>
      </c>
      <c r="K196" t="str">
        <f t="shared" si="52"/>
        <v>]}</v>
      </c>
      <c r="L196" t="str">
        <f t="shared" si="53"/>
        <v>{"g":20,"i":[{"t":"i","i":29001,"c":1,"tr":0}]}</v>
      </c>
      <c r="M196">
        <f t="shared" si="45"/>
        <v>42</v>
      </c>
      <c r="N196">
        <f t="shared" si="46"/>
        <v>2</v>
      </c>
      <c r="O196">
        <f t="shared" si="47"/>
        <v>8</v>
      </c>
    </row>
    <row r="197" spans="1:15" x14ac:dyDescent="0.15">
      <c r="A197">
        <f t="shared" si="43"/>
        <v>0.2</v>
      </c>
      <c r="B197">
        <f t="shared" si="49"/>
        <v>700043001</v>
      </c>
      <c r="C197">
        <f t="shared" si="48"/>
        <v>700043</v>
      </c>
      <c r="D197">
        <f t="shared" si="54"/>
        <v>1</v>
      </c>
      <c r="E197">
        <v>20</v>
      </c>
      <c r="F197" s="5" t="str">
        <f>_xlfn.IFNA(IF(N197=0,VLOOKUP(O197,映射表!A:B,2,FALSE),VLOOKUP(D197,映射表!E:F,2,FALSE)),VLOOKUP(VLOOKUP(O197&amp;D197,映射表!J:K,2,FALSE),映射表!A:B,2,FALSE))</f>
        <v>装备进阶材料3-2</v>
      </c>
      <c r="G197">
        <f t="shared" si="44"/>
        <v>1</v>
      </c>
      <c r="H197" t="str">
        <f t="shared" si="50"/>
        <v>{"g":20,"i":[</v>
      </c>
      <c r="I197" t="str">
        <f>I$6&amp;VLOOKUP(F197,物品!B:C,2,FALSE)</f>
        <v>{"t":"i","i":25032</v>
      </c>
      <c r="J197" t="str">
        <f t="shared" si="51"/>
        <v>,"c":1,"tr":0}</v>
      </c>
      <c r="K197" t="str">
        <f t="shared" si="52"/>
        <v>]}</v>
      </c>
      <c r="L197" t="str">
        <f t="shared" si="53"/>
        <v>{"g":20,"i":[{"t":"i","i":25032,"c":1,"tr":0}]}</v>
      </c>
      <c r="M197">
        <f t="shared" si="45"/>
        <v>43</v>
      </c>
      <c r="N197">
        <f t="shared" si="46"/>
        <v>3</v>
      </c>
      <c r="O197">
        <f t="shared" si="47"/>
        <v>8</v>
      </c>
    </row>
    <row r="198" spans="1:15" x14ac:dyDescent="0.15">
      <c r="A198">
        <f t="shared" si="43"/>
        <v>0.2</v>
      </c>
      <c r="B198">
        <f t="shared" si="49"/>
        <v>700043002</v>
      </c>
      <c r="C198">
        <f t="shared" si="48"/>
        <v>700043</v>
      </c>
      <c r="D198">
        <f t="shared" si="54"/>
        <v>2</v>
      </c>
      <c r="E198">
        <v>20</v>
      </c>
      <c r="F198" s="5" t="str">
        <f>_xlfn.IFNA(IF(N198=0,VLOOKUP(O198,映射表!A:B,2,FALSE),VLOOKUP(D198,映射表!E:F,2,FALSE)),VLOOKUP(VLOOKUP(O198&amp;D198,映射表!J:K,2,FALSE),映射表!A:B,2,FALSE))</f>
        <v>装备进阶材料3-1</v>
      </c>
      <c r="G198">
        <f t="shared" si="44"/>
        <v>1</v>
      </c>
      <c r="H198" t="str">
        <f t="shared" si="50"/>
        <v>{"g":20,"i":[</v>
      </c>
      <c r="I198" t="str">
        <f>I$6&amp;VLOOKUP(F198,物品!B:C,2,FALSE)</f>
        <v>{"t":"i","i":25031</v>
      </c>
      <c r="J198" t="str">
        <f t="shared" si="51"/>
        <v>,"c":1,"tr":0}</v>
      </c>
      <c r="K198" t="str">
        <f t="shared" si="52"/>
        <v>]}</v>
      </c>
      <c r="L198" t="str">
        <f t="shared" si="53"/>
        <v>{"g":20,"i":[{"t":"i","i":25031,"c":1,"tr":0}]}</v>
      </c>
      <c r="M198">
        <f t="shared" si="45"/>
        <v>43</v>
      </c>
      <c r="N198">
        <f t="shared" si="46"/>
        <v>3</v>
      </c>
      <c r="O198">
        <f t="shared" si="47"/>
        <v>8</v>
      </c>
    </row>
    <row r="199" spans="1:15" x14ac:dyDescent="0.15">
      <c r="A199">
        <f t="shared" si="43"/>
        <v>0.2</v>
      </c>
      <c r="B199">
        <f t="shared" si="49"/>
        <v>700043003</v>
      </c>
      <c r="C199">
        <f t="shared" si="48"/>
        <v>700043</v>
      </c>
      <c r="D199">
        <f t="shared" si="54"/>
        <v>3</v>
      </c>
      <c r="E199">
        <v>20</v>
      </c>
      <c r="F199" s="5" t="str">
        <f>_xlfn.IFNA(IF(N199=0,VLOOKUP(O199,映射表!A:B,2,FALSE),VLOOKUP(D199,映射表!E:F,2,FALSE)),VLOOKUP(VLOOKUP(O199&amp;D199,映射表!J:K,2,FALSE),映射表!A:B,2,FALSE))</f>
        <v>装备进阶材料4-2</v>
      </c>
      <c r="G199">
        <f t="shared" si="44"/>
        <v>1</v>
      </c>
      <c r="H199" t="str">
        <f t="shared" si="50"/>
        <v>{"g":20,"i":[</v>
      </c>
      <c r="I199" t="str">
        <f>I$6&amp;VLOOKUP(F199,物品!B:C,2,FALSE)</f>
        <v>{"t":"i","i":25042</v>
      </c>
      <c r="J199" t="str">
        <f t="shared" si="51"/>
        <v>,"c":1,"tr":0}</v>
      </c>
      <c r="K199" t="str">
        <f t="shared" si="52"/>
        <v>]}</v>
      </c>
      <c r="L199" t="str">
        <f t="shared" si="53"/>
        <v>{"g":20,"i":[{"t":"i","i":25042,"c":1,"tr":0}]}</v>
      </c>
      <c r="M199">
        <f t="shared" si="45"/>
        <v>43</v>
      </c>
      <c r="N199">
        <f t="shared" si="46"/>
        <v>3</v>
      </c>
      <c r="O199">
        <f t="shared" si="47"/>
        <v>8</v>
      </c>
    </row>
    <row r="200" spans="1:15" x14ac:dyDescent="0.15">
      <c r="A200">
        <f t="shared" ref="A200:A263" si="55">E200/SUMIF(C:C,C200,E:E)</f>
        <v>0.2</v>
      </c>
      <c r="B200">
        <f t="shared" si="49"/>
        <v>700043004</v>
      </c>
      <c r="C200">
        <f t="shared" si="48"/>
        <v>700043</v>
      </c>
      <c r="D200">
        <f t="shared" si="54"/>
        <v>4</v>
      </c>
      <c r="E200">
        <v>20</v>
      </c>
      <c r="F200" s="5" t="str">
        <f>_xlfn.IFNA(IF(N200=0,VLOOKUP(O200,映射表!A:B,2,FALSE),VLOOKUP(D200,映射表!E:F,2,FALSE)),VLOOKUP(VLOOKUP(O200&amp;D200,映射表!J:K,2,FALSE),映射表!A:B,2,FALSE))</f>
        <v>金币</v>
      </c>
      <c r="G200">
        <f t="shared" si="44"/>
        <v>50</v>
      </c>
      <c r="H200" t="str">
        <f t="shared" si="50"/>
        <v>{"g":20,"i":[</v>
      </c>
      <c r="I200" t="str">
        <f>I$6&amp;VLOOKUP(F200,物品!B:C,2,FALSE)</f>
        <v>{"t":"i","i":1</v>
      </c>
      <c r="J200" t="str">
        <f t="shared" si="51"/>
        <v>,"c":50,"tr":0}</v>
      </c>
      <c r="K200" t="str">
        <f t="shared" si="52"/>
        <v>]}</v>
      </c>
      <c r="L200" t="str">
        <f t="shared" si="53"/>
        <v>{"g":20,"i":[{"t":"i","i":1,"c":50,"tr":0}]}</v>
      </c>
      <c r="M200">
        <f t="shared" si="45"/>
        <v>43</v>
      </c>
      <c r="N200">
        <f t="shared" si="46"/>
        <v>3</v>
      </c>
      <c r="O200">
        <f t="shared" si="47"/>
        <v>8</v>
      </c>
    </row>
    <row r="201" spans="1:15" x14ac:dyDescent="0.15">
      <c r="A201">
        <f t="shared" si="55"/>
        <v>0.2</v>
      </c>
      <c r="B201">
        <f t="shared" si="49"/>
        <v>700043005</v>
      </c>
      <c r="C201">
        <f t="shared" si="48"/>
        <v>700043</v>
      </c>
      <c r="D201">
        <f t="shared" si="54"/>
        <v>5</v>
      </c>
      <c r="E201">
        <v>20</v>
      </c>
      <c r="F201" s="5" t="str">
        <f>_xlfn.IFNA(IF(N201=0,VLOOKUP(O201,映射表!A:B,2,FALSE),VLOOKUP(D201,映射表!E:F,2,FALSE)),VLOOKUP(VLOOKUP(O201&amp;D201,映射表!J:K,2,FALSE),映射表!A:B,2,FALSE))</f>
        <v>低级经验丹</v>
      </c>
      <c r="G201">
        <f t="shared" ref="G201:G264" si="56">IF(F201="金币",50,1)</f>
        <v>1</v>
      </c>
      <c r="H201" t="str">
        <f t="shared" si="50"/>
        <v>{"g":20,"i":[</v>
      </c>
      <c r="I201" t="str">
        <f>I$6&amp;VLOOKUP(F201,物品!B:C,2,FALSE)</f>
        <v>{"t":"i","i":29001</v>
      </c>
      <c r="J201" t="str">
        <f t="shared" si="51"/>
        <v>,"c":1,"tr":0}</v>
      </c>
      <c r="K201" t="str">
        <f t="shared" si="52"/>
        <v>]}</v>
      </c>
      <c r="L201" t="str">
        <f t="shared" si="53"/>
        <v>{"g":20,"i":[{"t":"i","i":29001,"c":1,"tr":0}]}</v>
      </c>
      <c r="M201">
        <f t="shared" ref="M201:M264" si="57">IF(D201=1,M200+1,M200)</f>
        <v>43</v>
      </c>
      <c r="N201">
        <f t="shared" ref="N201:N264" si="58">MOD(M201,5)</f>
        <v>3</v>
      </c>
      <c r="O201">
        <f t="shared" ref="O201:O264" si="59">IF((N201=0)*(N200&lt;&gt;0),O200+1,O200)</f>
        <v>8</v>
      </c>
    </row>
    <row r="202" spans="1:15" x14ac:dyDescent="0.15">
      <c r="A202">
        <f t="shared" si="55"/>
        <v>0.2</v>
      </c>
      <c r="B202">
        <f t="shared" si="49"/>
        <v>700044001</v>
      </c>
      <c r="C202">
        <f t="shared" si="48"/>
        <v>700044</v>
      </c>
      <c r="D202">
        <f t="shared" si="54"/>
        <v>1</v>
      </c>
      <c r="E202">
        <v>20</v>
      </c>
      <c r="F202" s="5" t="str">
        <f>_xlfn.IFNA(IF(N202=0,VLOOKUP(O202,映射表!A:B,2,FALSE),VLOOKUP(D202,映射表!E:F,2,FALSE)),VLOOKUP(VLOOKUP(O202&amp;D202,映射表!J:K,2,FALSE),映射表!A:B,2,FALSE))</f>
        <v>装备进阶材料3-2</v>
      </c>
      <c r="G202">
        <f t="shared" si="56"/>
        <v>1</v>
      </c>
      <c r="H202" t="str">
        <f t="shared" si="50"/>
        <v>{"g":20,"i":[</v>
      </c>
      <c r="I202" t="str">
        <f>I$6&amp;VLOOKUP(F202,物品!B:C,2,FALSE)</f>
        <v>{"t":"i","i":25032</v>
      </c>
      <c r="J202" t="str">
        <f t="shared" si="51"/>
        <v>,"c":1,"tr":0}</v>
      </c>
      <c r="K202" t="str">
        <f t="shared" si="52"/>
        <v>]}</v>
      </c>
      <c r="L202" t="str">
        <f t="shared" si="53"/>
        <v>{"g":20,"i":[{"t":"i","i":25032,"c":1,"tr":0}]}</v>
      </c>
      <c r="M202">
        <f t="shared" si="57"/>
        <v>44</v>
      </c>
      <c r="N202">
        <f t="shared" si="58"/>
        <v>4</v>
      </c>
      <c r="O202">
        <f t="shared" si="59"/>
        <v>8</v>
      </c>
    </row>
    <row r="203" spans="1:15" x14ac:dyDescent="0.15">
      <c r="A203">
        <f t="shared" si="55"/>
        <v>0.2</v>
      </c>
      <c r="B203">
        <f t="shared" si="49"/>
        <v>700044002</v>
      </c>
      <c r="C203">
        <f t="shared" si="48"/>
        <v>700044</v>
      </c>
      <c r="D203">
        <f t="shared" si="54"/>
        <v>2</v>
      </c>
      <c r="E203">
        <v>20</v>
      </c>
      <c r="F203" s="5" t="str">
        <f>_xlfn.IFNA(IF(N203=0,VLOOKUP(O203,映射表!A:B,2,FALSE),VLOOKUP(D203,映射表!E:F,2,FALSE)),VLOOKUP(VLOOKUP(O203&amp;D203,映射表!J:K,2,FALSE),映射表!A:B,2,FALSE))</f>
        <v>装备进阶材料3-1</v>
      </c>
      <c r="G203">
        <f t="shared" si="56"/>
        <v>1</v>
      </c>
      <c r="H203" t="str">
        <f t="shared" si="50"/>
        <v>{"g":20,"i":[</v>
      </c>
      <c r="I203" t="str">
        <f>I$6&amp;VLOOKUP(F203,物品!B:C,2,FALSE)</f>
        <v>{"t":"i","i":25031</v>
      </c>
      <c r="J203" t="str">
        <f t="shared" si="51"/>
        <v>,"c":1,"tr":0}</v>
      </c>
      <c r="K203" t="str">
        <f t="shared" si="52"/>
        <v>]}</v>
      </c>
      <c r="L203" t="str">
        <f t="shared" si="53"/>
        <v>{"g":20,"i":[{"t":"i","i":25031,"c":1,"tr":0}]}</v>
      </c>
      <c r="M203">
        <f t="shared" si="57"/>
        <v>44</v>
      </c>
      <c r="N203">
        <f t="shared" si="58"/>
        <v>4</v>
      </c>
      <c r="O203">
        <f t="shared" si="59"/>
        <v>8</v>
      </c>
    </row>
    <row r="204" spans="1:15" x14ac:dyDescent="0.15">
      <c r="A204">
        <f t="shared" si="55"/>
        <v>0.2</v>
      </c>
      <c r="B204">
        <f t="shared" si="49"/>
        <v>700044003</v>
      </c>
      <c r="C204">
        <f t="shared" si="48"/>
        <v>700044</v>
      </c>
      <c r="D204">
        <f t="shared" si="54"/>
        <v>3</v>
      </c>
      <c r="E204">
        <v>20</v>
      </c>
      <c r="F204" s="5" t="str">
        <f>_xlfn.IFNA(IF(N204=0,VLOOKUP(O204,映射表!A:B,2,FALSE),VLOOKUP(D204,映射表!E:F,2,FALSE)),VLOOKUP(VLOOKUP(O204&amp;D204,映射表!J:K,2,FALSE),映射表!A:B,2,FALSE))</f>
        <v>装备进阶材料4-2</v>
      </c>
      <c r="G204">
        <f t="shared" si="56"/>
        <v>1</v>
      </c>
      <c r="H204" t="str">
        <f t="shared" si="50"/>
        <v>{"g":20,"i":[</v>
      </c>
      <c r="I204" t="str">
        <f>I$6&amp;VLOOKUP(F204,物品!B:C,2,FALSE)</f>
        <v>{"t":"i","i":25042</v>
      </c>
      <c r="J204" t="str">
        <f t="shared" si="51"/>
        <v>,"c":1,"tr":0}</v>
      </c>
      <c r="K204" t="str">
        <f t="shared" si="52"/>
        <v>]}</v>
      </c>
      <c r="L204" t="str">
        <f t="shared" si="53"/>
        <v>{"g":20,"i":[{"t":"i","i":25042,"c":1,"tr":0}]}</v>
      </c>
      <c r="M204">
        <f t="shared" si="57"/>
        <v>44</v>
      </c>
      <c r="N204">
        <f t="shared" si="58"/>
        <v>4</v>
      </c>
      <c r="O204">
        <f t="shared" si="59"/>
        <v>8</v>
      </c>
    </row>
    <row r="205" spans="1:15" x14ac:dyDescent="0.15">
      <c r="A205">
        <f t="shared" si="55"/>
        <v>0.2</v>
      </c>
      <c r="B205">
        <f t="shared" si="49"/>
        <v>700044004</v>
      </c>
      <c r="C205">
        <f t="shared" si="48"/>
        <v>700044</v>
      </c>
      <c r="D205">
        <f t="shared" si="54"/>
        <v>4</v>
      </c>
      <c r="E205">
        <v>20</v>
      </c>
      <c r="F205" s="5" t="str">
        <f>_xlfn.IFNA(IF(N205=0,VLOOKUP(O205,映射表!A:B,2,FALSE),VLOOKUP(D205,映射表!E:F,2,FALSE)),VLOOKUP(VLOOKUP(O205&amp;D205,映射表!J:K,2,FALSE),映射表!A:B,2,FALSE))</f>
        <v>金币</v>
      </c>
      <c r="G205">
        <f t="shared" si="56"/>
        <v>50</v>
      </c>
      <c r="H205" t="str">
        <f t="shared" si="50"/>
        <v>{"g":20,"i":[</v>
      </c>
      <c r="I205" t="str">
        <f>I$6&amp;VLOOKUP(F205,物品!B:C,2,FALSE)</f>
        <v>{"t":"i","i":1</v>
      </c>
      <c r="J205" t="str">
        <f t="shared" si="51"/>
        <v>,"c":50,"tr":0}</v>
      </c>
      <c r="K205" t="str">
        <f t="shared" si="52"/>
        <v>]}</v>
      </c>
      <c r="L205" t="str">
        <f t="shared" si="53"/>
        <v>{"g":20,"i":[{"t":"i","i":1,"c":50,"tr":0}]}</v>
      </c>
      <c r="M205">
        <f t="shared" si="57"/>
        <v>44</v>
      </c>
      <c r="N205">
        <f t="shared" si="58"/>
        <v>4</v>
      </c>
      <c r="O205">
        <f t="shared" si="59"/>
        <v>8</v>
      </c>
    </row>
    <row r="206" spans="1:15" x14ac:dyDescent="0.15">
      <c r="A206">
        <f t="shared" si="55"/>
        <v>0.2</v>
      </c>
      <c r="B206">
        <f t="shared" si="49"/>
        <v>700044005</v>
      </c>
      <c r="C206">
        <f t="shared" si="48"/>
        <v>700044</v>
      </c>
      <c r="D206">
        <f t="shared" si="54"/>
        <v>5</v>
      </c>
      <c r="E206">
        <v>20</v>
      </c>
      <c r="F206" s="5" t="str">
        <f>_xlfn.IFNA(IF(N206=0,VLOOKUP(O206,映射表!A:B,2,FALSE),VLOOKUP(D206,映射表!E:F,2,FALSE)),VLOOKUP(VLOOKUP(O206&amp;D206,映射表!J:K,2,FALSE),映射表!A:B,2,FALSE))</f>
        <v>低级经验丹</v>
      </c>
      <c r="G206">
        <f t="shared" si="56"/>
        <v>1</v>
      </c>
      <c r="H206" t="str">
        <f t="shared" si="50"/>
        <v>{"g":20,"i":[</v>
      </c>
      <c r="I206" t="str">
        <f>I$6&amp;VLOOKUP(F206,物品!B:C,2,FALSE)</f>
        <v>{"t":"i","i":29001</v>
      </c>
      <c r="J206" t="str">
        <f t="shared" si="51"/>
        <v>,"c":1,"tr":0}</v>
      </c>
      <c r="K206" t="str">
        <f t="shared" si="52"/>
        <v>]}</v>
      </c>
      <c r="L206" t="str">
        <f t="shared" si="53"/>
        <v>{"g":20,"i":[{"t":"i","i":29001,"c":1,"tr":0}]}</v>
      </c>
      <c r="M206">
        <f t="shared" si="57"/>
        <v>44</v>
      </c>
      <c r="N206">
        <f t="shared" si="58"/>
        <v>4</v>
      </c>
      <c r="O206">
        <f t="shared" si="59"/>
        <v>8</v>
      </c>
    </row>
    <row r="207" spans="1:15" x14ac:dyDescent="0.15">
      <c r="A207">
        <f t="shared" si="55"/>
        <v>0.2</v>
      </c>
      <c r="B207">
        <f t="shared" si="49"/>
        <v>700045001</v>
      </c>
      <c r="C207">
        <f t="shared" si="48"/>
        <v>700045</v>
      </c>
      <c r="D207">
        <f t="shared" si="54"/>
        <v>1</v>
      </c>
      <c r="E207">
        <v>20</v>
      </c>
      <c r="F207" s="5" t="str">
        <f>_xlfn.IFNA(IF(N207=0,VLOOKUP(O207,映射表!A:B,2,FALSE),VLOOKUP(D207,映射表!E:F,2,FALSE)),VLOOKUP(VLOOKUP(O207&amp;D207,映射表!J:K,2,FALSE),映射表!A:B,2,FALSE))</f>
        <v>装备进阶材料5-1</v>
      </c>
      <c r="G207">
        <f t="shared" si="56"/>
        <v>1</v>
      </c>
      <c r="H207" t="str">
        <f t="shared" si="50"/>
        <v>{"g":20,"i":[</v>
      </c>
      <c r="I207" t="str">
        <f>I$6&amp;VLOOKUP(F207,物品!B:C,2,FALSE)</f>
        <v>{"t":"i","i":25051</v>
      </c>
      <c r="J207" t="str">
        <f t="shared" si="51"/>
        <v>,"c":1,"tr":0}</v>
      </c>
      <c r="K207" t="str">
        <f t="shared" si="52"/>
        <v>]}</v>
      </c>
      <c r="L207" t="str">
        <f t="shared" si="53"/>
        <v>{"g":20,"i":[{"t":"i","i":25051,"c":1,"tr":0}]}</v>
      </c>
      <c r="M207">
        <f t="shared" si="57"/>
        <v>45</v>
      </c>
      <c r="N207">
        <f t="shared" si="58"/>
        <v>0</v>
      </c>
      <c r="O207">
        <f t="shared" si="59"/>
        <v>9</v>
      </c>
    </row>
    <row r="208" spans="1:15" x14ac:dyDescent="0.15">
      <c r="A208">
        <f t="shared" si="55"/>
        <v>0.2</v>
      </c>
      <c r="B208">
        <f t="shared" si="49"/>
        <v>700045002</v>
      </c>
      <c r="C208">
        <f t="shared" si="48"/>
        <v>700045</v>
      </c>
      <c r="D208">
        <f t="shared" si="54"/>
        <v>2</v>
      </c>
      <c r="E208">
        <v>20</v>
      </c>
      <c r="F208" s="5" t="str">
        <f>_xlfn.IFNA(IF(N208=0,VLOOKUP(O208,映射表!A:B,2,FALSE),VLOOKUP(D208,映射表!E:F,2,FALSE)),VLOOKUP(VLOOKUP(O208&amp;D208,映射表!J:K,2,FALSE),映射表!A:B,2,FALSE))</f>
        <v>装备进阶材料5-1</v>
      </c>
      <c r="G208">
        <f t="shared" si="56"/>
        <v>1</v>
      </c>
      <c r="H208" t="str">
        <f t="shared" si="50"/>
        <v>{"g":20,"i":[</v>
      </c>
      <c r="I208" t="str">
        <f>I$6&amp;VLOOKUP(F208,物品!B:C,2,FALSE)</f>
        <v>{"t":"i","i":25051</v>
      </c>
      <c r="J208" t="str">
        <f t="shared" si="51"/>
        <v>,"c":1,"tr":0}</v>
      </c>
      <c r="K208" t="str">
        <f t="shared" si="52"/>
        <v>]}</v>
      </c>
      <c r="L208" t="str">
        <f t="shared" si="53"/>
        <v>{"g":20,"i":[{"t":"i","i":25051,"c":1,"tr":0}]}</v>
      </c>
      <c r="M208">
        <f t="shared" si="57"/>
        <v>45</v>
      </c>
      <c r="N208">
        <f t="shared" si="58"/>
        <v>0</v>
      </c>
      <c r="O208">
        <f t="shared" si="59"/>
        <v>9</v>
      </c>
    </row>
    <row r="209" spans="1:15" x14ac:dyDescent="0.15">
      <c r="A209">
        <f t="shared" si="55"/>
        <v>0.2</v>
      </c>
      <c r="B209">
        <f t="shared" si="49"/>
        <v>700045003</v>
      </c>
      <c r="C209">
        <f t="shared" si="48"/>
        <v>700045</v>
      </c>
      <c r="D209">
        <f t="shared" si="54"/>
        <v>3</v>
      </c>
      <c r="E209">
        <v>20</v>
      </c>
      <c r="F209" s="5" t="str">
        <f>_xlfn.IFNA(IF(N209=0,VLOOKUP(O209,映射表!A:B,2,FALSE),VLOOKUP(D209,映射表!E:F,2,FALSE)),VLOOKUP(VLOOKUP(O209&amp;D209,映射表!J:K,2,FALSE),映射表!A:B,2,FALSE))</f>
        <v>装备进阶材料5-1</v>
      </c>
      <c r="G209">
        <f t="shared" si="56"/>
        <v>1</v>
      </c>
      <c r="H209" t="str">
        <f t="shared" si="50"/>
        <v>{"g":20,"i":[</v>
      </c>
      <c r="I209" t="str">
        <f>I$6&amp;VLOOKUP(F209,物品!B:C,2,FALSE)</f>
        <v>{"t":"i","i":25051</v>
      </c>
      <c r="J209" t="str">
        <f t="shared" si="51"/>
        <v>,"c":1,"tr":0}</v>
      </c>
      <c r="K209" t="str">
        <f t="shared" si="52"/>
        <v>]}</v>
      </c>
      <c r="L209" t="str">
        <f t="shared" si="53"/>
        <v>{"g":20,"i":[{"t":"i","i":25051,"c":1,"tr":0}]}</v>
      </c>
      <c r="M209">
        <f t="shared" si="57"/>
        <v>45</v>
      </c>
      <c r="N209">
        <f t="shared" si="58"/>
        <v>0</v>
      </c>
      <c r="O209">
        <f t="shared" si="59"/>
        <v>9</v>
      </c>
    </row>
    <row r="210" spans="1:15" x14ac:dyDescent="0.15">
      <c r="A210">
        <f t="shared" si="55"/>
        <v>0.2</v>
      </c>
      <c r="B210">
        <f t="shared" si="49"/>
        <v>700045004</v>
      </c>
      <c r="C210">
        <f t="shared" si="48"/>
        <v>700045</v>
      </c>
      <c r="D210">
        <f t="shared" si="54"/>
        <v>4</v>
      </c>
      <c r="E210">
        <v>20</v>
      </c>
      <c r="F210" s="5" t="str">
        <f>_xlfn.IFNA(IF(N210=0,VLOOKUP(O210,映射表!A:B,2,FALSE),VLOOKUP(D210,映射表!E:F,2,FALSE)),VLOOKUP(VLOOKUP(O210&amp;D210,映射表!J:K,2,FALSE),映射表!A:B,2,FALSE))</f>
        <v>装备进阶材料5-1</v>
      </c>
      <c r="G210">
        <f t="shared" si="56"/>
        <v>1</v>
      </c>
      <c r="H210" t="str">
        <f t="shared" si="50"/>
        <v>{"g":20,"i":[</v>
      </c>
      <c r="I210" t="str">
        <f>I$6&amp;VLOOKUP(F210,物品!B:C,2,FALSE)</f>
        <v>{"t":"i","i":25051</v>
      </c>
      <c r="J210" t="str">
        <f t="shared" si="51"/>
        <v>,"c":1,"tr":0}</v>
      </c>
      <c r="K210" t="str">
        <f t="shared" si="52"/>
        <v>]}</v>
      </c>
      <c r="L210" t="str">
        <f t="shared" si="53"/>
        <v>{"g":20,"i":[{"t":"i","i":25051,"c":1,"tr":0}]}</v>
      </c>
      <c r="M210">
        <f t="shared" si="57"/>
        <v>45</v>
      </c>
      <c r="N210">
        <f t="shared" si="58"/>
        <v>0</v>
      </c>
      <c r="O210">
        <f t="shared" si="59"/>
        <v>9</v>
      </c>
    </row>
    <row r="211" spans="1:15" x14ac:dyDescent="0.15">
      <c r="A211">
        <f t="shared" si="55"/>
        <v>0.2</v>
      </c>
      <c r="B211">
        <f t="shared" si="49"/>
        <v>700045005</v>
      </c>
      <c r="C211">
        <f t="shared" si="48"/>
        <v>700045</v>
      </c>
      <c r="D211">
        <f t="shared" si="54"/>
        <v>5</v>
      </c>
      <c r="E211">
        <v>20</v>
      </c>
      <c r="F211" s="5" t="str">
        <f>_xlfn.IFNA(IF(N211=0,VLOOKUP(O211,映射表!A:B,2,FALSE),VLOOKUP(D211,映射表!E:F,2,FALSE)),VLOOKUP(VLOOKUP(O211&amp;D211,映射表!J:K,2,FALSE),映射表!A:B,2,FALSE))</f>
        <v>装备进阶材料5-1</v>
      </c>
      <c r="G211">
        <f t="shared" si="56"/>
        <v>1</v>
      </c>
      <c r="H211" t="str">
        <f t="shared" si="50"/>
        <v>{"g":20,"i":[</v>
      </c>
      <c r="I211" t="str">
        <f>I$6&amp;VLOOKUP(F211,物品!B:C,2,FALSE)</f>
        <v>{"t":"i","i":25051</v>
      </c>
      <c r="J211" t="str">
        <f t="shared" si="51"/>
        <v>,"c":1,"tr":0}</v>
      </c>
      <c r="K211" t="str">
        <f t="shared" si="52"/>
        <v>]}</v>
      </c>
      <c r="L211" t="str">
        <f t="shared" si="53"/>
        <v>{"g":20,"i":[{"t":"i","i":25051,"c":1,"tr":0}]}</v>
      </c>
      <c r="M211">
        <f t="shared" si="57"/>
        <v>45</v>
      </c>
      <c r="N211">
        <f t="shared" si="58"/>
        <v>0</v>
      </c>
      <c r="O211">
        <f t="shared" si="59"/>
        <v>9</v>
      </c>
    </row>
    <row r="212" spans="1:15" x14ac:dyDescent="0.15">
      <c r="A212">
        <f t="shared" si="55"/>
        <v>0.2</v>
      </c>
      <c r="B212">
        <f t="shared" si="49"/>
        <v>700046001</v>
      </c>
      <c r="C212">
        <f t="shared" ref="C212:C275" si="60">IF(D212=1,C211+1,C211)</f>
        <v>700046</v>
      </c>
      <c r="D212">
        <f t="shared" si="54"/>
        <v>1</v>
      </c>
      <c r="E212">
        <v>20</v>
      </c>
      <c r="F212" s="5" t="str">
        <f>_xlfn.IFNA(IF(N212=0,VLOOKUP(O212,映射表!A:B,2,FALSE),VLOOKUP(D212,映射表!E:F,2,FALSE)),VLOOKUP(VLOOKUP(O212&amp;D212,映射表!J:K,2,FALSE),映射表!A:B,2,FALSE))</f>
        <v>装备进阶材料4-2</v>
      </c>
      <c r="G212">
        <f t="shared" si="56"/>
        <v>1</v>
      </c>
      <c r="H212" t="str">
        <f t="shared" si="50"/>
        <v>{"g":20,"i":[</v>
      </c>
      <c r="I212" t="str">
        <f>I$6&amp;VLOOKUP(F212,物品!B:C,2,FALSE)</f>
        <v>{"t":"i","i":25042</v>
      </c>
      <c r="J212" t="str">
        <f t="shared" si="51"/>
        <v>,"c":1,"tr":0}</v>
      </c>
      <c r="K212" t="str">
        <f t="shared" si="52"/>
        <v>]}</v>
      </c>
      <c r="L212" t="str">
        <f t="shared" si="53"/>
        <v>{"g":20,"i":[{"t":"i","i":25042,"c":1,"tr":0}]}</v>
      </c>
      <c r="M212">
        <f t="shared" si="57"/>
        <v>46</v>
      </c>
      <c r="N212">
        <f t="shared" si="58"/>
        <v>1</v>
      </c>
      <c r="O212">
        <f t="shared" si="59"/>
        <v>9</v>
      </c>
    </row>
    <row r="213" spans="1:15" x14ac:dyDescent="0.15">
      <c r="A213">
        <f t="shared" si="55"/>
        <v>0.2</v>
      </c>
      <c r="B213">
        <f t="shared" si="49"/>
        <v>700046002</v>
      </c>
      <c r="C213">
        <f t="shared" si="60"/>
        <v>700046</v>
      </c>
      <c r="D213">
        <f t="shared" si="54"/>
        <v>2</v>
      </c>
      <c r="E213">
        <v>20</v>
      </c>
      <c r="F213" s="5" t="str">
        <f>_xlfn.IFNA(IF(N213=0,VLOOKUP(O213,映射表!A:B,2,FALSE),VLOOKUP(D213,映射表!E:F,2,FALSE)),VLOOKUP(VLOOKUP(O213&amp;D213,映射表!J:K,2,FALSE),映射表!A:B,2,FALSE))</f>
        <v>装备进阶材料4-1</v>
      </c>
      <c r="G213">
        <f t="shared" si="56"/>
        <v>1</v>
      </c>
      <c r="H213" t="str">
        <f t="shared" si="50"/>
        <v>{"g":20,"i":[</v>
      </c>
      <c r="I213" t="str">
        <f>I$6&amp;VLOOKUP(F213,物品!B:C,2,FALSE)</f>
        <v>{"t":"i","i":25041</v>
      </c>
      <c r="J213" t="str">
        <f t="shared" si="51"/>
        <v>,"c":1,"tr":0}</v>
      </c>
      <c r="K213" t="str">
        <f t="shared" si="52"/>
        <v>]}</v>
      </c>
      <c r="L213" t="str">
        <f t="shared" si="53"/>
        <v>{"g":20,"i":[{"t":"i","i":25041,"c":1,"tr":0}]}</v>
      </c>
      <c r="M213">
        <f t="shared" si="57"/>
        <v>46</v>
      </c>
      <c r="N213">
        <f t="shared" si="58"/>
        <v>1</v>
      </c>
      <c r="O213">
        <f t="shared" si="59"/>
        <v>9</v>
      </c>
    </row>
    <row r="214" spans="1:15" x14ac:dyDescent="0.15">
      <c r="A214">
        <f t="shared" si="55"/>
        <v>0.2</v>
      </c>
      <c r="B214">
        <f t="shared" si="49"/>
        <v>700046003</v>
      </c>
      <c r="C214">
        <f t="shared" si="60"/>
        <v>700046</v>
      </c>
      <c r="D214">
        <f t="shared" si="54"/>
        <v>3</v>
      </c>
      <c r="E214">
        <v>20</v>
      </c>
      <c r="F214" s="5" t="str">
        <f>_xlfn.IFNA(IF(N214=0,VLOOKUP(O214,映射表!A:B,2,FALSE),VLOOKUP(D214,映射表!E:F,2,FALSE)),VLOOKUP(VLOOKUP(O214&amp;D214,映射表!J:K,2,FALSE),映射表!A:B,2,FALSE))</f>
        <v>装备进阶材料5-1</v>
      </c>
      <c r="G214">
        <f t="shared" si="56"/>
        <v>1</v>
      </c>
      <c r="H214" t="str">
        <f t="shared" si="50"/>
        <v>{"g":20,"i":[</v>
      </c>
      <c r="I214" t="str">
        <f>I$6&amp;VLOOKUP(F214,物品!B:C,2,FALSE)</f>
        <v>{"t":"i","i":25051</v>
      </c>
      <c r="J214" t="str">
        <f t="shared" si="51"/>
        <v>,"c":1,"tr":0}</v>
      </c>
      <c r="K214" t="str">
        <f t="shared" si="52"/>
        <v>]}</v>
      </c>
      <c r="L214" t="str">
        <f t="shared" si="53"/>
        <v>{"g":20,"i":[{"t":"i","i":25051,"c":1,"tr":0}]}</v>
      </c>
      <c r="M214">
        <f t="shared" si="57"/>
        <v>46</v>
      </c>
      <c r="N214">
        <f t="shared" si="58"/>
        <v>1</v>
      </c>
      <c r="O214">
        <f t="shared" si="59"/>
        <v>9</v>
      </c>
    </row>
    <row r="215" spans="1:15" x14ac:dyDescent="0.15">
      <c r="A215">
        <f t="shared" si="55"/>
        <v>0.2</v>
      </c>
      <c r="B215">
        <f t="shared" si="49"/>
        <v>700046004</v>
      </c>
      <c r="C215">
        <f t="shared" si="60"/>
        <v>700046</v>
      </c>
      <c r="D215">
        <f t="shared" si="54"/>
        <v>4</v>
      </c>
      <c r="E215">
        <v>20</v>
      </c>
      <c r="F215" s="5" t="str">
        <f>_xlfn.IFNA(IF(N215=0,VLOOKUP(O215,映射表!A:B,2,FALSE),VLOOKUP(D215,映射表!E:F,2,FALSE)),VLOOKUP(VLOOKUP(O215&amp;D215,映射表!J:K,2,FALSE),映射表!A:B,2,FALSE))</f>
        <v>金币</v>
      </c>
      <c r="G215">
        <f t="shared" si="56"/>
        <v>50</v>
      </c>
      <c r="H215" t="str">
        <f t="shared" si="50"/>
        <v>{"g":20,"i":[</v>
      </c>
      <c r="I215" t="str">
        <f>I$6&amp;VLOOKUP(F215,物品!B:C,2,FALSE)</f>
        <v>{"t":"i","i":1</v>
      </c>
      <c r="J215" t="str">
        <f t="shared" si="51"/>
        <v>,"c":50,"tr":0}</v>
      </c>
      <c r="K215" t="str">
        <f t="shared" si="52"/>
        <v>]}</v>
      </c>
      <c r="L215" t="str">
        <f t="shared" si="53"/>
        <v>{"g":20,"i":[{"t":"i","i":1,"c":50,"tr":0}]}</v>
      </c>
      <c r="M215">
        <f t="shared" si="57"/>
        <v>46</v>
      </c>
      <c r="N215">
        <f t="shared" si="58"/>
        <v>1</v>
      </c>
      <c r="O215">
        <f t="shared" si="59"/>
        <v>9</v>
      </c>
    </row>
    <row r="216" spans="1:15" x14ac:dyDescent="0.15">
      <c r="A216">
        <f t="shared" si="55"/>
        <v>0.2</v>
      </c>
      <c r="B216">
        <f t="shared" si="49"/>
        <v>700046005</v>
      </c>
      <c r="C216">
        <f t="shared" si="60"/>
        <v>700046</v>
      </c>
      <c r="D216">
        <f t="shared" si="54"/>
        <v>5</v>
      </c>
      <c r="E216">
        <v>20</v>
      </c>
      <c r="F216" s="5" t="str">
        <f>_xlfn.IFNA(IF(N216=0,VLOOKUP(O216,映射表!A:B,2,FALSE),VLOOKUP(D216,映射表!E:F,2,FALSE)),VLOOKUP(VLOOKUP(O216&amp;D216,映射表!J:K,2,FALSE),映射表!A:B,2,FALSE))</f>
        <v>低级经验丹</v>
      </c>
      <c r="G216">
        <f t="shared" si="56"/>
        <v>1</v>
      </c>
      <c r="H216" t="str">
        <f t="shared" si="50"/>
        <v>{"g":20,"i":[</v>
      </c>
      <c r="I216" t="str">
        <f>I$6&amp;VLOOKUP(F216,物品!B:C,2,FALSE)</f>
        <v>{"t":"i","i":29001</v>
      </c>
      <c r="J216" t="str">
        <f t="shared" si="51"/>
        <v>,"c":1,"tr":0}</v>
      </c>
      <c r="K216" t="str">
        <f t="shared" si="52"/>
        <v>]}</v>
      </c>
      <c r="L216" t="str">
        <f t="shared" si="53"/>
        <v>{"g":20,"i":[{"t":"i","i":29001,"c":1,"tr":0}]}</v>
      </c>
      <c r="M216">
        <f t="shared" si="57"/>
        <v>46</v>
      </c>
      <c r="N216">
        <f t="shared" si="58"/>
        <v>1</v>
      </c>
      <c r="O216">
        <f t="shared" si="59"/>
        <v>9</v>
      </c>
    </row>
    <row r="217" spans="1:15" x14ac:dyDescent="0.15">
      <c r="A217">
        <f t="shared" si="55"/>
        <v>0.2</v>
      </c>
      <c r="B217">
        <f t="shared" si="49"/>
        <v>700047001</v>
      </c>
      <c r="C217">
        <f t="shared" si="60"/>
        <v>700047</v>
      </c>
      <c r="D217">
        <f t="shared" si="54"/>
        <v>1</v>
      </c>
      <c r="E217">
        <v>20</v>
      </c>
      <c r="F217" s="5" t="str">
        <f>_xlfn.IFNA(IF(N217=0,VLOOKUP(O217,映射表!A:B,2,FALSE),VLOOKUP(D217,映射表!E:F,2,FALSE)),VLOOKUP(VLOOKUP(O217&amp;D217,映射表!J:K,2,FALSE),映射表!A:B,2,FALSE))</f>
        <v>装备进阶材料4-2</v>
      </c>
      <c r="G217">
        <f t="shared" si="56"/>
        <v>1</v>
      </c>
      <c r="H217" t="str">
        <f t="shared" si="50"/>
        <v>{"g":20,"i":[</v>
      </c>
      <c r="I217" t="str">
        <f>I$6&amp;VLOOKUP(F217,物品!B:C,2,FALSE)</f>
        <v>{"t":"i","i":25042</v>
      </c>
      <c r="J217" t="str">
        <f t="shared" si="51"/>
        <v>,"c":1,"tr":0}</v>
      </c>
      <c r="K217" t="str">
        <f t="shared" si="52"/>
        <v>]}</v>
      </c>
      <c r="L217" t="str">
        <f t="shared" si="53"/>
        <v>{"g":20,"i":[{"t":"i","i":25042,"c":1,"tr":0}]}</v>
      </c>
      <c r="M217">
        <f t="shared" si="57"/>
        <v>47</v>
      </c>
      <c r="N217">
        <f t="shared" si="58"/>
        <v>2</v>
      </c>
      <c r="O217">
        <f t="shared" si="59"/>
        <v>9</v>
      </c>
    </row>
    <row r="218" spans="1:15" x14ac:dyDescent="0.15">
      <c r="A218">
        <f t="shared" si="55"/>
        <v>0.2</v>
      </c>
      <c r="B218">
        <f t="shared" si="49"/>
        <v>700047002</v>
      </c>
      <c r="C218">
        <f t="shared" si="60"/>
        <v>700047</v>
      </c>
      <c r="D218">
        <f t="shared" si="54"/>
        <v>2</v>
      </c>
      <c r="E218">
        <v>20</v>
      </c>
      <c r="F218" s="5" t="str">
        <f>_xlfn.IFNA(IF(N218=0,VLOOKUP(O218,映射表!A:B,2,FALSE),VLOOKUP(D218,映射表!E:F,2,FALSE)),VLOOKUP(VLOOKUP(O218&amp;D218,映射表!J:K,2,FALSE),映射表!A:B,2,FALSE))</f>
        <v>装备进阶材料4-1</v>
      </c>
      <c r="G218">
        <f t="shared" si="56"/>
        <v>1</v>
      </c>
      <c r="H218" t="str">
        <f t="shared" si="50"/>
        <v>{"g":20,"i":[</v>
      </c>
      <c r="I218" t="str">
        <f>I$6&amp;VLOOKUP(F218,物品!B:C,2,FALSE)</f>
        <v>{"t":"i","i":25041</v>
      </c>
      <c r="J218" t="str">
        <f t="shared" si="51"/>
        <v>,"c":1,"tr":0}</v>
      </c>
      <c r="K218" t="str">
        <f t="shared" si="52"/>
        <v>]}</v>
      </c>
      <c r="L218" t="str">
        <f t="shared" si="53"/>
        <v>{"g":20,"i":[{"t":"i","i":25041,"c":1,"tr":0}]}</v>
      </c>
      <c r="M218">
        <f t="shared" si="57"/>
        <v>47</v>
      </c>
      <c r="N218">
        <f t="shared" si="58"/>
        <v>2</v>
      </c>
      <c r="O218">
        <f t="shared" si="59"/>
        <v>9</v>
      </c>
    </row>
    <row r="219" spans="1:15" x14ac:dyDescent="0.15">
      <c r="A219">
        <f t="shared" si="55"/>
        <v>0.2</v>
      </c>
      <c r="B219">
        <f t="shared" si="49"/>
        <v>700047003</v>
      </c>
      <c r="C219">
        <f t="shared" si="60"/>
        <v>700047</v>
      </c>
      <c r="D219">
        <f t="shared" si="54"/>
        <v>3</v>
      </c>
      <c r="E219">
        <v>20</v>
      </c>
      <c r="F219" s="5" t="str">
        <f>_xlfn.IFNA(IF(N219=0,VLOOKUP(O219,映射表!A:B,2,FALSE),VLOOKUP(D219,映射表!E:F,2,FALSE)),VLOOKUP(VLOOKUP(O219&amp;D219,映射表!J:K,2,FALSE),映射表!A:B,2,FALSE))</f>
        <v>装备进阶材料5-1</v>
      </c>
      <c r="G219">
        <f t="shared" si="56"/>
        <v>1</v>
      </c>
      <c r="H219" t="str">
        <f t="shared" si="50"/>
        <v>{"g":20,"i":[</v>
      </c>
      <c r="I219" t="str">
        <f>I$6&amp;VLOOKUP(F219,物品!B:C,2,FALSE)</f>
        <v>{"t":"i","i":25051</v>
      </c>
      <c r="J219" t="str">
        <f t="shared" si="51"/>
        <v>,"c":1,"tr":0}</v>
      </c>
      <c r="K219" t="str">
        <f t="shared" si="52"/>
        <v>]}</v>
      </c>
      <c r="L219" t="str">
        <f t="shared" si="53"/>
        <v>{"g":20,"i":[{"t":"i","i":25051,"c":1,"tr":0}]}</v>
      </c>
      <c r="M219">
        <f t="shared" si="57"/>
        <v>47</v>
      </c>
      <c r="N219">
        <f t="shared" si="58"/>
        <v>2</v>
      </c>
      <c r="O219">
        <f t="shared" si="59"/>
        <v>9</v>
      </c>
    </row>
    <row r="220" spans="1:15" x14ac:dyDescent="0.15">
      <c r="A220">
        <f t="shared" si="55"/>
        <v>0.2</v>
      </c>
      <c r="B220">
        <f t="shared" si="49"/>
        <v>700047004</v>
      </c>
      <c r="C220">
        <f t="shared" si="60"/>
        <v>700047</v>
      </c>
      <c r="D220">
        <f t="shared" si="54"/>
        <v>4</v>
      </c>
      <c r="E220">
        <v>20</v>
      </c>
      <c r="F220" s="5" t="str">
        <f>_xlfn.IFNA(IF(N220=0,VLOOKUP(O220,映射表!A:B,2,FALSE),VLOOKUP(D220,映射表!E:F,2,FALSE)),VLOOKUP(VLOOKUP(O220&amp;D220,映射表!J:K,2,FALSE),映射表!A:B,2,FALSE))</f>
        <v>金币</v>
      </c>
      <c r="G220">
        <f t="shared" si="56"/>
        <v>50</v>
      </c>
      <c r="H220" t="str">
        <f t="shared" si="50"/>
        <v>{"g":20,"i":[</v>
      </c>
      <c r="I220" t="str">
        <f>I$6&amp;VLOOKUP(F220,物品!B:C,2,FALSE)</f>
        <v>{"t":"i","i":1</v>
      </c>
      <c r="J220" t="str">
        <f t="shared" si="51"/>
        <v>,"c":50,"tr":0}</v>
      </c>
      <c r="K220" t="str">
        <f t="shared" si="52"/>
        <v>]}</v>
      </c>
      <c r="L220" t="str">
        <f t="shared" si="53"/>
        <v>{"g":20,"i":[{"t":"i","i":1,"c":50,"tr":0}]}</v>
      </c>
      <c r="M220">
        <f t="shared" si="57"/>
        <v>47</v>
      </c>
      <c r="N220">
        <f t="shared" si="58"/>
        <v>2</v>
      </c>
      <c r="O220">
        <f t="shared" si="59"/>
        <v>9</v>
      </c>
    </row>
    <row r="221" spans="1:15" x14ac:dyDescent="0.15">
      <c r="A221">
        <f t="shared" si="55"/>
        <v>0.2</v>
      </c>
      <c r="B221">
        <f t="shared" ref="B221:B284" si="61">C221*1000+D221</f>
        <v>700047005</v>
      </c>
      <c r="C221">
        <f t="shared" si="60"/>
        <v>700047</v>
      </c>
      <c r="D221">
        <f t="shared" si="54"/>
        <v>5</v>
      </c>
      <c r="E221">
        <v>20</v>
      </c>
      <c r="F221" s="5" t="str">
        <f>_xlfn.IFNA(IF(N221=0,VLOOKUP(O221,映射表!A:B,2,FALSE),VLOOKUP(D221,映射表!E:F,2,FALSE)),VLOOKUP(VLOOKUP(O221&amp;D221,映射表!J:K,2,FALSE),映射表!A:B,2,FALSE))</f>
        <v>低级经验丹</v>
      </c>
      <c r="G221">
        <f t="shared" si="56"/>
        <v>1</v>
      </c>
      <c r="H221" t="str">
        <f t="shared" ref="H221:H284" si="62">IF(E221=0,"",H$5&amp;E221&amp;H$6)</f>
        <v>{"g":20,"i":[</v>
      </c>
      <c r="I221" t="str">
        <f>I$6&amp;VLOOKUP(F221,物品!B:C,2,FALSE)</f>
        <v>{"t":"i","i":29001</v>
      </c>
      <c r="J221" t="str">
        <f t="shared" ref="J221:J284" si="63">J$5&amp;G221&amp;J$6</f>
        <v>,"c":1,"tr":0}</v>
      </c>
      <c r="K221" t="str">
        <f t="shared" ref="K221:K284" si="64">IF(H221="","",K$6)</f>
        <v>]}</v>
      </c>
      <c r="L221" t="str">
        <f t="shared" ref="L221:L284" si="65">H221&amp;I221&amp;J221&amp;K221</f>
        <v>{"g":20,"i":[{"t":"i","i":29001,"c":1,"tr":0}]}</v>
      </c>
      <c r="M221">
        <f t="shared" si="57"/>
        <v>47</v>
      </c>
      <c r="N221">
        <f t="shared" si="58"/>
        <v>2</v>
      </c>
      <c r="O221">
        <f t="shared" si="59"/>
        <v>9</v>
      </c>
    </row>
    <row r="222" spans="1:15" x14ac:dyDescent="0.15">
      <c r="A222">
        <f t="shared" si="55"/>
        <v>0.2</v>
      </c>
      <c r="B222">
        <f t="shared" si="61"/>
        <v>700048001</v>
      </c>
      <c r="C222">
        <f t="shared" si="60"/>
        <v>700048</v>
      </c>
      <c r="D222">
        <f t="shared" si="54"/>
        <v>1</v>
      </c>
      <c r="E222">
        <v>20</v>
      </c>
      <c r="F222" s="5" t="str">
        <f>_xlfn.IFNA(IF(N222=0,VLOOKUP(O222,映射表!A:B,2,FALSE),VLOOKUP(D222,映射表!E:F,2,FALSE)),VLOOKUP(VLOOKUP(O222&amp;D222,映射表!J:K,2,FALSE),映射表!A:B,2,FALSE))</f>
        <v>装备进阶材料4-2</v>
      </c>
      <c r="G222">
        <f t="shared" si="56"/>
        <v>1</v>
      </c>
      <c r="H222" t="str">
        <f t="shared" si="62"/>
        <v>{"g":20,"i":[</v>
      </c>
      <c r="I222" t="str">
        <f>I$6&amp;VLOOKUP(F222,物品!B:C,2,FALSE)</f>
        <v>{"t":"i","i":25042</v>
      </c>
      <c r="J222" t="str">
        <f t="shared" si="63"/>
        <v>,"c":1,"tr":0}</v>
      </c>
      <c r="K222" t="str">
        <f t="shared" si="64"/>
        <v>]}</v>
      </c>
      <c r="L222" t="str">
        <f t="shared" si="65"/>
        <v>{"g":20,"i":[{"t":"i","i":25042,"c":1,"tr":0}]}</v>
      </c>
      <c r="M222">
        <f t="shared" si="57"/>
        <v>48</v>
      </c>
      <c r="N222">
        <f t="shared" si="58"/>
        <v>3</v>
      </c>
      <c r="O222">
        <f t="shared" si="59"/>
        <v>9</v>
      </c>
    </row>
    <row r="223" spans="1:15" x14ac:dyDescent="0.15">
      <c r="A223">
        <f t="shared" si="55"/>
        <v>0.2</v>
      </c>
      <c r="B223">
        <f t="shared" si="61"/>
        <v>700048002</v>
      </c>
      <c r="C223">
        <f t="shared" si="60"/>
        <v>700048</v>
      </c>
      <c r="D223">
        <f t="shared" si="54"/>
        <v>2</v>
      </c>
      <c r="E223">
        <v>20</v>
      </c>
      <c r="F223" s="5" t="str">
        <f>_xlfn.IFNA(IF(N223=0,VLOOKUP(O223,映射表!A:B,2,FALSE),VLOOKUP(D223,映射表!E:F,2,FALSE)),VLOOKUP(VLOOKUP(O223&amp;D223,映射表!J:K,2,FALSE),映射表!A:B,2,FALSE))</f>
        <v>装备进阶材料4-1</v>
      </c>
      <c r="G223">
        <f t="shared" si="56"/>
        <v>1</v>
      </c>
      <c r="H223" t="str">
        <f t="shared" si="62"/>
        <v>{"g":20,"i":[</v>
      </c>
      <c r="I223" t="str">
        <f>I$6&amp;VLOOKUP(F223,物品!B:C,2,FALSE)</f>
        <v>{"t":"i","i":25041</v>
      </c>
      <c r="J223" t="str">
        <f t="shared" si="63"/>
        <v>,"c":1,"tr":0}</v>
      </c>
      <c r="K223" t="str">
        <f t="shared" si="64"/>
        <v>]}</v>
      </c>
      <c r="L223" t="str">
        <f t="shared" si="65"/>
        <v>{"g":20,"i":[{"t":"i","i":25041,"c":1,"tr":0}]}</v>
      </c>
      <c r="M223">
        <f t="shared" si="57"/>
        <v>48</v>
      </c>
      <c r="N223">
        <f t="shared" si="58"/>
        <v>3</v>
      </c>
      <c r="O223">
        <f t="shared" si="59"/>
        <v>9</v>
      </c>
    </row>
    <row r="224" spans="1:15" x14ac:dyDescent="0.15">
      <c r="A224">
        <f t="shared" si="55"/>
        <v>0.2</v>
      </c>
      <c r="B224">
        <f t="shared" si="61"/>
        <v>700048003</v>
      </c>
      <c r="C224">
        <f t="shared" si="60"/>
        <v>700048</v>
      </c>
      <c r="D224">
        <f t="shared" si="54"/>
        <v>3</v>
      </c>
      <c r="E224">
        <v>20</v>
      </c>
      <c r="F224" s="5" t="str">
        <f>_xlfn.IFNA(IF(N224=0,VLOOKUP(O224,映射表!A:B,2,FALSE),VLOOKUP(D224,映射表!E:F,2,FALSE)),VLOOKUP(VLOOKUP(O224&amp;D224,映射表!J:K,2,FALSE),映射表!A:B,2,FALSE))</f>
        <v>装备进阶材料5-1</v>
      </c>
      <c r="G224">
        <f t="shared" si="56"/>
        <v>1</v>
      </c>
      <c r="H224" t="str">
        <f t="shared" si="62"/>
        <v>{"g":20,"i":[</v>
      </c>
      <c r="I224" t="str">
        <f>I$6&amp;VLOOKUP(F224,物品!B:C,2,FALSE)</f>
        <v>{"t":"i","i":25051</v>
      </c>
      <c r="J224" t="str">
        <f t="shared" si="63"/>
        <v>,"c":1,"tr":0}</v>
      </c>
      <c r="K224" t="str">
        <f t="shared" si="64"/>
        <v>]}</v>
      </c>
      <c r="L224" t="str">
        <f t="shared" si="65"/>
        <v>{"g":20,"i":[{"t":"i","i":25051,"c":1,"tr":0}]}</v>
      </c>
      <c r="M224">
        <f t="shared" si="57"/>
        <v>48</v>
      </c>
      <c r="N224">
        <f t="shared" si="58"/>
        <v>3</v>
      </c>
      <c r="O224">
        <f t="shared" si="59"/>
        <v>9</v>
      </c>
    </row>
    <row r="225" spans="1:15" x14ac:dyDescent="0.15">
      <c r="A225">
        <f t="shared" si="55"/>
        <v>0.2</v>
      </c>
      <c r="B225">
        <f t="shared" si="61"/>
        <v>700048004</v>
      </c>
      <c r="C225">
        <f t="shared" si="60"/>
        <v>700048</v>
      </c>
      <c r="D225">
        <f t="shared" si="54"/>
        <v>4</v>
      </c>
      <c r="E225">
        <v>20</v>
      </c>
      <c r="F225" s="5" t="str">
        <f>_xlfn.IFNA(IF(N225=0,VLOOKUP(O225,映射表!A:B,2,FALSE),VLOOKUP(D225,映射表!E:F,2,FALSE)),VLOOKUP(VLOOKUP(O225&amp;D225,映射表!J:K,2,FALSE),映射表!A:B,2,FALSE))</f>
        <v>金币</v>
      </c>
      <c r="G225">
        <f t="shared" si="56"/>
        <v>50</v>
      </c>
      <c r="H225" t="str">
        <f t="shared" si="62"/>
        <v>{"g":20,"i":[</v>
      </c>
      <c r="I225" t="str">
        <f>I$6&amp;VLOOKUP(F225,物品!B:C,2,FALSE)</f>
        <v>{"t":"i","i":1</v>
      </c>
      <c r="J225" t="str">
        <f t="shared" si="63"/>
        <v>,"c":50,"tr":0}</v>
      </c>
      <c r="K225" t="str">
        <f t="shared" si="64"/>
        <v>]}</v>
      </c>
      <c r="L225" t="str">
        <f t="shared" si="65"/>
        <v>{"g":20,"i":[{"t":"i","i":1,"c":50,"tr":0}]}</v>
      </c>
      <c r="M225">
        <f t="shared" si="57"/>
        <v>48</v>
      </c>
      <c r="N225">
        <f t="shared" si="58"/>
        <v>3</v>
      </c>
      <c r="O225">
        <f t="shared" si="59"/>
        <v>9</v>
      </c>
    </row>
    <row r="226" spans="1:15" x14ac:dyDescent="0.15">
      <c r="A226">
        <f t="shared" si="55"/>
        <v>0.2</v>
      </c>
      <c r="B226">
        <f t="shared" si="61"/>
        <v>700048005</v>
      </c>
      <c r="C226">
        <f t="shared" si="60"/>
        <v>700048</v>
      </c>
      <c r="D226">
        <f t="shared" si="54"/>
        <v>5</v>
      </c>
      <c r="E226">
        <v>20</v>
      </c>
      <c r="F226" s="5" t="str">
        <f>_xlfn.IFNA(IF(N226=0,VLOOKUP(O226,映射表!A:B,2,FALSE),VLOOKUP(D226,映射表!E:F,2,FALSE)),VLOOKUP(VLOOKUP(O226&amp;D226,映射表!J:K,2,FALSE),映射表!A:B,2,FALSE))</f>
        <v>低级经验丹</v>
      </c>
      <c r="G226">
        <f t="shared" si="56"/>
        <v>1</v>
      </c>
      <c r="H226" t="str">
        <f t="shared" si="62"/>
        <v>{"g":20,"i":[</v>
      </c>
      <c r="I226" t="str">
        <f>I$6&amp;VLOOKUP(F226,物品!B:C,2,FALSE)</f>
        <v>{"t":"i","i":29001</v>
      </c>
      <c r="J226" t="str">
        <f t="shared" si="63"/>
        <v>,"c":1,"tr":0}</v>
      </c>
      <c r="K226" t="str">
        <f t="shared" si="64"/>
        <v>]}</v>
      </c>
      <c r="L226" t="str">
        <f t="shared" si="65"/>
        <v>{"g":20,"i":[{"t":"i","i":29001,"c":1,"tr":0}]}</v>
      </c>
      <c r="M226">
        <f t="shared" si="57"/>
        <v>48</v>
      </c>
      <c r="N226">
        <f t="shared" si="58"/>
        <v>3</v>
      </c>
      <c r="O226">
        <f t="shared" si="59"/>
        <v>9</v>
      </c>
    </row>
    <row r="227" spans="1:15" x14ac:dyDescent="0.15">
      <c r="A227">
        <f t="shared" si="55"/>
        <v>0.2</v>
      </c>
      <c r="B227">
        <f t="shared" si="61"/>
        <v>700049001</v>
      </c>
      <c r="C227">
        <f t="shared" si="60"/>
        <v>700049</v>
      </c>
      <c r="D227">
        <f t="shared" si="54"/>
        <v>1</v>
      </c>
      <c r="E227">
        <v>20</v>
      </c>
      <c r="F227" s="5" t="str">
        <f>_xlfn.IFNA(IF(N227=0,VLOOKUP(O227,映射表!A:B,2,FALSE),VLOOKUP(D227,映射表!E:F,2,FALSE)),VLOOKUP(VLOOKUP(O227&amp;D227,映射表!J:K,2,FALSE),映射表!A:B,2,FALSE))</f>
        <v>装备进阶材料4-2</v>
      </c>
      <c r="G227">
        <f t="shared" si="56"/>
        <v>1</v>
      </c>
      <c r="H227" t="str">
        <f t="shared" si="62"/>
        <v>{"g":20,"i":[</v>
      </c>
      <c r="I227" t="str">
        <f>I$6&amp;VLOOKUP(F227,物品!B:C,2,FALSE)</f>
        <v>{"t":"i","i":25042</v>
      </c>
      <c r="J227" t="str">
        <f t="shared" si="63"/>
        <v>,"c":1,"tr":0}</v>
      </c>
      <c r="K227" t="str">
        <f t="shared" si="64"/>
        <v>]}</v>
      </c>
      <c r="L227" t="str">
        <f t="shared" si="65"/>
        <v>{"g":20,"i":[{"t":"i","i":25042,"c":1,"tr":0}]}</v>
      </c>
      <c r="M227">
        <f t="shared" si="57"/>
        <v>49</v>
      </c>
      <c r="N227">
        <f t="shared" si="58"/>
        <v>4</v>
      </c>
      <c r="O227">
        <f t="shared" si="59"/>
        <v>9</v>
      </c>
    </row>
    <row r="228" spans="1:15" x14ac:dyDescent="0.15">
      <c r="A228">
        <f t="shared" si="55"/>
        <v>0.2</v>
      </c>
      <c r="B228">
        <f t="shared" si="61"/>
        <v>700049002</v>
      </c>
      <c r="C228">
        <f t="shared" si="60"/>
        <v>700049</v>
      </c>
      <c r="D228">
        <f t="shared" si="54"/>
        <v>2</v>
      </c>
      <c r="E228">
        <v>20</v>
      </c>
      <c r="F228" s="5" t="str">
        <f>_xlfn.IFNA(IF(N228=0,VLOOKUP(O228,映射表!A:B,2,FALSE),VLOOKUP(D228,映射表!E:F,2,FALSE)),VLOOKUP(VLOOKUP(O228&amp;D228,映射表!J:K,2,FALSE),映射表!A:B,2,FALSE))</f>
        <v>装备进阶材料4-1</v>
      </c>
      <c r="G228">
        <f t="shared" si="56"/>
        <v>1</v>
      </c>
      <c r="H228" t="str">
        <f t="shared" si="62"/>
        <v>{"g":20,"i":[</v>
      </c>
      <c r="I228" t="str">
        <f>I$6&amp;VLOOKUP(F228,物品!B:C,2,FALSE)</f>
        <v>{"t":"i","i":25041</v>
      </c>
      <c r="J228" t="str">
        <f t="shared" si="63"/>
        <v>,"c":1,"tr":0}</v>
      </c>
      <c r="K228" t="str">
        <f t="shared" si="64"/>
        <v>]}</v>
      </c>
      <c r="L228" t="str">
        <f t="shared" si="65"/>
        <v>{"g":20,"i":[{"t":"i","i":25041,"c":1,"tr":0}]}</v>
      </c>
      <c r="M228">
        <f t="shared" si="57"/>
        <v>49</v>
      </c>
      <c r="N228">
        <f t="shared" si="58"/>
        <v>4</v>
      </c>
      <c r="O228">
        <f t="shared" si="59"/>
        <v>9</v>
      </c>
    </row>
    <row r="229" spans="1:15" x14ac:dyDescent="0.15">
      <c r="A229">
        <f t="shared" si="55"/>
        <v>0.2</v>
      </c>
      <c r="B229">
        <f t="shared" si="61"/>
        <v>700049003</v>
      </c>
      <c r="C229">
        <f t="shared" si="60"/>
        <v>700049</v>
      </c>
      <c r="D229">
        <f t="shared" si="54"/>
        <v>3</v>
      </c>
      <c r="E229">
        <v>20</v>
      </c>
      <c r="F229" s="5" t="str">
        <f>_xlfn.IFNA(IF(N229=0,VLOOKUP(O229,映射表!A:B,2,FALSE),VLOOKUP(D229,映射表!E:F,2,FALSE)),VLOOKUP(VLOOKUP(O229&amp;D229,映射表!J:K,2,FALSE),映射表!A:B,2,FALSE))</f>
        <v>装备进阶材料5-1</v>
      </c>
      <c r="G229">
        <f t="shared" si="56"/>
        <v>1</v>
      </c>
      <c r="H229" t="str">
        <f t="shared" si="62"/>
        <v>{"g":20,"i":[</v>
      </c>
      <c r="I229" t="str">
        <f>I$6&amp;VLOOKUP(F229,物品!B:C,2,FALSE)</f>
        <v>{"t":"i","i":25051</v>
      </c>
      <c r="J229" t="str">
        <f t="shared" si="63"/>
        <v>,"c":1,"tr":0}</v>
      </c>
      <c r="K229" t="str">
        <f t="shared" si="64"/>
        <v>]}</v>
      </c>
      <c r="L229" t="str">
        <f t="shared" si="65"/>
        <v>{"g":20,"i":[{"t":"i","i":25051,"c":1,"tr":0}]}</v>
      </c>
      <c r="M229">
        <f t="shared" si="57"/>
        <v>49</v>
      </c>
      <c r="N229">
        <f t="shared" si="58"/>
        <v>4</v>
      </c>
      <c r="O229">
        <f t="shared" si="59"/>
        <v>9</v>
      </c>
    </row>
    <row r="230" spans="1:15" x14ac:dyDescent="0.15">
      <c r="A230">
        <f t="shared" si="55"/>
        <v>0.2</v>
      </c>
      <c r="B230">
        <f t="shared" si="61"/>
        <v>700049004</v>
      </c>
      <c r="C230">
        <f t="shared" si="60"/>
        <v>700049</v>
      </c>
      <c r="D230">
        <f t="shared" si="54"/>
        <v>4</v>
      </c>
      <c r="E230">
        <v>20</v>
      </c>
      <c r="F230" s="5" t="str">
        <f>_xlfn.IFNA(IF(N230=0,VLOOKUP(O230,映射表!A:B,2,FALSE),VLOOKUP(D230,映射表!E:F,2,FALSE)),VLOOKUP(VLOOKUP(O230&amp;D230,映射表!J:K,2,FALSE),映射表!A:B,2,FALSE))</f>
        <v>金币</v>
      </c>
      <c r="G230">
        <f t="shared" si="56"/>
        <v>50</v>
      </c>
      <c r="H230" t="str">
        <f t="shared" si="62"/>
        <v>{"g":20,"i":[</v>
      </c>
      <c r="I230" t="str">
        <f>I$6&amp;VLOOKUP(F230,物品!B:C,2,FALSE)</f>
        <v>{"t":"i","i":1</v>
      </c>
      <c r="J230" t="str">
        <f t="shared" si="63"/>
        <v>,"c":50,"tr":0}</v>
      </c>
      <c r="K230" t="str">
        <f t="shared" si="64"/>
        <v>]}</v>
      </c>
      <c r="L230" t="str">
        <f t="shared" si="65"/>
        <v>{"g":20,"i":[{"t":"i","i":1,"c":50,"tr":0}]}</v>
      </c>
      <c r="M230">
        <f t="shared" si="57"/>
        <v>49</v>
      </c>
      <c r="N230">
        <f t="shared" si="58"/>
        <v>4</v>
      </c>
      <c r="O230">
        <f t="shared" si="59"/>
        <v>9</v>
      </c>
    </row>
    <row r="231" spans="1:15" x14ac:dyDescent="0.15">
      <c r="A231">
        <f t="shared" si="55"/>
        <v>0.2</v>
      </c>
      <c r="B231">
        <f t="shared" si="61"/>
        <v>700049005</v>
      </c>
      <c r="C231">
        <f t="shared" si="60"/>
        <v>700049</v>
      </c>
      <c r="D231">
        <f t="shared" si="54"/>
        <v>5</v>
      </c>
      <c r="E231">
        <v>20</v>
      </c>
      <c r="F231" s="5" t="str">
        <f>_xlfn.IFNA(IF(N231=0,VLOOKUP(O231,映射表!A:B,2,FALSE),VLOOKUP(D231,映射表!E:F,2,FALSE)),VLOOKUP(VLOOKUP(O231&amp;D231,映射表!J:K,2,FALSE),映射表!A:B,2,FALSE))</f>
        <v>低级经验丹</v>
      </c>
      <c r="G231">
        <f t="shared" si="56"/>
        <v>1</v>
      </c>
      <c r="H231" t="str">
        <f t="shared" si="62"/>
        <v>{"g":20,"i":[</v>
      </c>
      <c r="I231" t="str">
        <f>I$6&amp;VLOOKUP(F231,物品!B:C,2,FALSE)</f>
        <v>{"t":"i","i":29001</v>
      </c>
      <c r="J231" t="str">
        <f t="shared" si="63"/>
        <v>,"c":1,"tr":0}</v>
      </c>
      <c r="K231" t="str">
        <f t="shared" si="64"/>
        <v>]}</v>
      </c>
      <c r="L231" t="str">
        <f t="shared" si="65"/>
        <v>{"g":20,"i":[{"t":"i","i":29001,"c":1,"tr":0}]}</v>
      </c>
      <c r="M231">
        <f t="shared" si="57"/>
        <v>49</v>
      </c>
      <c r="N231">
        <f t="shared" si="58"/>
        <v>4</v>
      </c>
      <c r="O231">
        <f t="shared" si="59"/>
        <v>9</v>
      </c>
    </row>
    <row r="232" spans="1:15" x14ac:dyDescent="0.15">
      <c r="A232">
        <f t="shared" si="55"/>
        <v>0.2</v>
      </c>
      <c r="B232">
        <f t="shared" si="61"/>
        <v>700050001</v>
      </c>
      <c r="C232">
        <f t="shared" si="60"/>
        <v>700050</v>
      </c>
      <c r="D232">
        <f t="shared" si="54"/>
        <v>1</v>
      </c>
      <c r="E232">
        <v>20</v>
      </c>
      <c r="F232" s="5" t="str">
        <f>_xlfn.IFNA(IF(N232=0,VLOOKUP(O232,映射表!A:B,2,FALSE),VLOOKUP(D232,映射表!E:F,2,FALSE)),VLOOKUP(VLOOKUP(O232&amp;D232,映射表!J:K,2,FALSE),映射表!A:B,2,FALSE))</f>
        <v>装备进阶材料5-2</v>
      </c>
      <c r="G232">
        <f t="shared" si="56"/>
        <v>1</v>
      </c>
      <c r="H232" t="str">
        <f t="shared" si="62"/>
        <v>{"g":20,"i":[</v>
      </c>
      <c r="I232" t="str">
        <f>I$6&amp;VLOOKUP(F232,物品!B:C,2,FALSE)</f>
        <v>{"t":"i","i":25052</v>
      </c>
      <c r="J232" t="str">
        <f t="shared" si="63"/>
        <v>,"c":1,"tr":0}</v>
      </c>
      <c r="K232" t="str">
        <f t="shared" si="64"/>
        <v>]}</v>
      </c>
      <c r="L232" t="str">
        <f t="shared" si="65"/>
        <v>{"g":20,"i":[{"t":"i","i":25052,"c":1,"tr":0}]}</v>
      </c>
      <c r="M232">
        <f t="shared" si="57"/>
        <v>50</v>
      </c>
      <c r="N232">
        <f t="shared" si="58"/>
        <v>0</v>
      </c>
      <c r="O232">
        <f t="shared" si="59"/>
        <v>10</v>
      </c>
    </row>
    <row r="233" spans="1:15" x14ac:dyDescent="0.15">
      <c r="A233">
        <f t="shared" si="55"/>
        <v>0.2</v>
      </c>
      <c r="B233">
        <f t="shared" si="61"/>
        <v>700050002</v>
      </c>
      <c r="C233">
        <f t="shared" si="60"/>
        <v>700050</v>
      </c>
      <c r="D233">
        <f t="shared" si="54"/>
        <v>2</v>
      </c>
      <c r="E233">
        <v>20</v>
      </c>
      <c r="F233" s="5" t="str">
        <f>_xlfn.IFNA(IF(N233=0,VLOOKUP(O233,映射表!A:B,2,FALSE),VLOOKUP(D233,映射表!E:F,2,FALSE)),VLOOKUP(VLOOKUP(O233&amp;D233,映射表!J:K,2,FALSE),映射表!A:B,2,FALSE))</f>
        <v>装备进阶材料5-2</v>
      </c>
      <c r="G233">
        <f t="shared" si="56"/>
        <v>1</v>
      </c>
      <c r="H233" t="str">
        <f t="shared" si="62"/>
        <v>{"g":20,"i":[</v>
      </c>
      <c r="I233" t="str">
        <f>I$6&amp;VLOOKUP(F233,物品!B:C,2,FALSE)</f>
        <v>{"t":"i","i":25052</v>
      </c>
      <c r="J233" t="str">
        <f t="shared" si="63"/>
        <v>,"c":1,"tr":0}</v>
      </c>
      <c r="K233" t="str">
        <f t="shared" si="64"/>
        <v>]}</v>
      </c>
      <c r="L233" t="str">
        <f t="shared" si="65"/>
        <v>{"g":20,"i":[{"t":"i","i":25052,"c":1,"tr":0}]}</v>
      </c>
      <c r="M233">
        <f t="shared" si="57"/>
        <v>50</v>
      </c>
      <c r="N233">
        <f t="shared" si="58"/>
        <v>0</v>
      </c>
      <c r="O233">
        <f t="shared" si="59"/>
        <v>10</v>
      </c>
    </row>
    <row r="234" spans="1:15" x14ac:dyDescent="0.15">
      <c r="A234">
        <f t="shared" si="55"/>
        <v>0.2</v>
      </c>
      <c r="B234">
        <f t="shared" si="61"/>
        <v>700050003</v>
      </c>
      <c r="C234">
        <f t="shared" si="60"/>
        <v>700050</v>
      </c>
      <c r="D234">
        <f t="shared" si="54"/>
        <v>3</v>
      </c>
      <c r="E234">
        <v>20</v>
      </c>
      <c r="F234" s="5" t="str">
        <f>_xlfn.IFNA(IF(N234=0,VLOOKUP(O234,映射表!A:B,2,FALSE),VLOOKUP(D234,映射表!E:F,2,FALSE)),VLOOKUP(VLOOKUP(O234&amp;D234,映射表!J:K,2,FALSE),映射表!A:B,2,FALSE))</f>
        <v>装备进阶材料5-2</v>
      </c>
      <c r="G234">
        <f t="shared" si="56"/>
        <v>1</v>
      </c>
      <c r="H234" t="str">
        <f t="shared" si="62"/>
        <v>{"g":20,"i":[</v>
      </c>
      <c r="I234" t="str">
        <f>I$6&amp;VLOOKUP(F234,物品!B:C,2,FALSE)</f>
        <v>{"t":"i","i":25052</v>
      </c>
      <c r="J234" t="str">
        <f t="shared" si="63"/>
        <v>,"c":1,"tr":0}</v>
      </c>
      <c r="K234" t="str">
        <f t="shared" si="64"/>
        <v>]}</v>
      </c>
      <c r="L234" t="str">
        <f t="shared" si="65"/>
        <v>{"g":20,"i":[{"t":"i","i":25052,"c":1,"tr":0}]}</v>
      </c>
      <c r="M234">
        <f t="shared" si="57"/>
        <v>50</v>
      </c>
      <c r="N234">
        <f t="shared" si="58"/>
        <v>0</v>
      </c>
      <c r="O234">
        <f t="shared" si="59"/>
        <v>10</v>
      </c>
    </row>
    <row r="235" spans="1:15" x14ac:dyDescent="0.15">
      <c r="A235">
        <f t="shared" si="55"/>
        <v>0.2</v>
      </c>
      <c r="B235">
        <f t="shared" si="61"/>
        <v>700050004</v>
      </c>
      <c r="C235">
        <f t="shared" si="60"/>
        <v>700050</v>
      </c>
      <c r="D235">
        <f t="shared" si="54"/>
        <v>4</v>
      </c>
      <c r="E235">
        <v>20</v>
      </c>
      <c r="F235" s="5" t="str">
        <f>_xlfn.IFNA(IF(N235=0,VLOOKUP(O235,映射表!A:B,2,FALSE),VLOOKUP(D235,映射表!E:F,2,FALSE)),VLOOKUP(VLOOKUP(O235&amp;D235,映射表!J:K,2,FALSE),映射表!A:B,2,FALSE))</f>
        <v>装备进阶材料5-2</v>
      </c>
      <c r="G235">
        <f t="shared" si="56"/>
        <v>1</v>
      </c>
      <c r="H235" t="str">
        <f t="shared" si="62"/>
        <v>{"g":20,"i":[</v>
      </c>
      <c r="I235" t="str">
        <f>I$6&amp;VLOOKUP(F235,物品!B:C,2,FALSE)</f>
        <v>{"t":"i","i":25052</v>
      </c>
      <c r="J235" t="str">
        <f t="shared" si="63"/>
        <v>,"c":1,"tr":0}</v>
      </c>
      <c r="K235" t="str">
        <f t="shared" si="64"/>
        <v>]}</v>
      </c>
      <c r="L235" t="str">
        <f t="shared" si="65"/>
        <v>{"g":20,"i":[{"t":"i","i":25052,"c":1,"tr":0}]}</v>
      </c>
      <c r="M235">
        <f t="shared" si="57"/>
        <v>50</v>
      </c>
      <c r="N235">
        <f t="shared" si="58"/>
        <v>0</v>
      </c>
      <c r="O235">
        <f t="shared" si="59"/>
        <v>10</v>
      </c>
    </row>
    <row r="236" spans="1:15" x14ac:dyDescent="0.15">
      <c r="A236">
        <f t="shared" si="55"/>
        <v>0.2</v>
      </c>
      <c r="B236">
        <f t="shared" si="61"/>
        <v>700050005</v>
      </c>
      <c r="C236">
        <f t="shared" si="60"/>
        <v>700050</v>
      </c>
      <c r="D236">
        <f t="shared" si="54"/>
        <v>5</v>
      </c>
      <c r="E236">
        <v>20</v>
      </c>
      <c r="F236" s="5" t="str">
        <f>_xlfn.IFNA(IF(N236=0,VLOOKUP(O236,映射表!A:B,2,FALSE),VLOOKUP(D236,映射表!E:F,2,FALSE)),VLOOKUP(VLOOKUP(O236&amp;D236,映射表!J:K,2,FALSE),映射表!A:B,2,FALSE))</f>
        <v>装备进阶材料5-2</v>
      </c>
      <c r="G236">
        <f t="shared" si="56"/>
        <v>1</v>
      </c>
      <c r="H236" t="str">
        <f t="shared" si="62"/>
        <v>{"g":20,"i":[</v>
      </c>
      <c r="I236" t="str">
        <f>I$6&amp;VLOOKUP(F236,物品!B:C,2,FALSE)</f>
        <v>{"t":"i","i":25052</v>
      </c>
      <c r="J236" t="str">
        <f t="shared" si="63"/>
        <v>,"c":1,"tr":0}</v>
      </c>
      <c r="K236" t="str">
        <f t="shared" si="64"/>
        <v>]}</v>
      </c>
      <c r="L236" t="str">
        <f t="shared" si="65"/>
        <v>{"g":20,"i":[{"t":"i","i":25052,"c":1,"tr":0}]}</v>
      </c>
      <c r="M236">
        <f t="shared" si="57"/>
        <v>50</v>
      </c>
      <c r="N236">
        <f t="shared" si="58"/>
        <v>0</v>
      </c>
      <c r="O236">
        <f t="shared" si="59"/>
        <v>10</v>
      </c>
    </row>
    <row r="237" spans="1:15" x14ac:dyDescent="0.15">
      <c r="A237">
        <f t="shared" si="55"/>
        <v>0.2</v>
      </c>
      <c r="B237">
        <f t="shared" si="61"/>
        <v>700051001</v>
      </c>
      <c r="C237">
        <f t="shared" si="60"/>
        <v>700051</v>
      </c>
      <c r="D237">
        <f t="shared" si="54"/>
        <v>1</v>
      </c>
      <c r="E237">
        <v>20</v>
      </c>
      <c r="F237" s="5" t="str">
        <f>_xlfn.IFNA(IF(N237=0,VLOOKUP(O237,映射表!A:B,2,FALSE),VLOOKUP(D237,映射表!E:F,2,FALSE)),VLOOKUP(VLOOKUP(O237&amp;D237,映射表!J:K,2,FALSE),映射表!A:B,2,FALSE))</f>
        <v>装备进阶材料4-2</v>
      </c>
      <c r="G237">
        <f t="shared" si="56"/>
        <v>1</v>
      </c>
      <c r="H237" t="str">
        <f t="shared" si="62"/>
        <v>{"g":20,"i":[</v>
      </c>
      <c r="I237" t="str">
        <f>I$6&amp;VLOOKUP(F237,物品!B:C,2,FALSE)</f>
        <v>{"t":"i","i":25042</v>
      </c>
      <c r="J237" t="str">
        <f t="shared" si="63"/>
        <v>,"c":1,"tr":0}</v>
      </c>
      <c r="K237" t="str">
        <f t="shared" si="64"/>
        <v>]}</v>
      </c>
      <c r="L237" t="str">
        <f t="shared" si="65"/>
        <v>{"g":20,"i":[{"t":"i","i":25042,"c":1,"tr":0}]}</v>
      </c>
      <c r="M237">
        <f t="shared" si="57"/>
        <v>51</v>
      </c>
      <c r="N237">
        <f t="shared" si="58"/>
        <v>1</v>
      </c>
      <c r="O237">
        <f t="shared" si="59"/>
        <v>10</v>
      </c>
    </row>
    <row r="238" spans="1:15" x14ac:dyDescent="0.15">
      <c r="A238">
        <f t="shared" si="55"/>
        <v>0.2</v>
      </c>
      <c r="B238">
        <f t="shared" si="61"/>
        <v>700051002</v>
      </c>
      <c r="C238">
        <f t="shared" si="60"/>
        <v>700051</v>
      </c>
      <c r="D238">
        <f t="shared" si="54"/>
        <v>2</v>
      </c>
      <c r="E238">
        <v>20</v>
      </c>
      <c r="F238" s="5" t="str">
        <f>_xlfn.IFNA(IF(N238=0,VLOOKUP(O238,映射表!A:B,2,FALSE),VLOOKUP(D238,映射表!E:F,2,FALSE)),VLOOKUP(VLOOKUP(O238&amp;D238,映射表!J:K,2,FALSE),映射表!A:B,2,FALSE))</f>
        <v>装备进阶材料4-1</v>
      </c>
      <c r="G238">
        <f t="shared" si="56"/>
        <v>1</v>
      </c>
      <c r="H238" t="str">
        <f t="shared" si="62"/>
        <v>{"g":20,"i":[</v>
      </c>
      <c r="I238" t="str">
        <f>I$6&amp;VLOOKUP(F238,物品!B:C,2,FALSE)</f>
        <v>{"t":"i","i":25041</v>
      </c>
      <c r="J238" t="str">
        <f t="shared" si="63"/>
        <v>,"c":1,"tr":0}</v>
      </c>
      <c r="K238" t="str">
        <f t="shared" si="64"/>
        <v>]}</v>
      </c>
      <c r="L238" t="str">
        <f t="shared" si="65"/>
        <v>{"g":20,"i":[{"t":"i","i":25041,"c":1,"tr":0}]}</v>
      </c>
      <c r="M238">
        <f t="shared" si="57"/>
        <v>51</v>
      </c>
      <c r="N238">
        <f t="shared" si="58"/>
        <v>1</v>
      </c>
      <c r="O238">
        <f t="shared" si="59"/>
        <v>10</v>
      </c>
    </row>
    <row r="239" spans="1:15" x14ac:dyDescent="0.15">
      <c r="A239">
        <f t="shared" si="55"/>
        <v>0.2</v>
      </c>
      <c r="B239">
        <f t="shared" si="61"/>
        <v>700051003</v>
      </c>
      <c r="C239">
        <f t="shared" si="60"/>
        <v>700051</v>
      </c>
      <c r="D239">
        <f t="shared" si="54"/>
        <v>3</v>
      </c>
      <c r="E239">
        <v>20</v>
      </c>
      <c r="F239" s="5" t="str">
        <f>_xlfn.IFNA(IF(N239=0,VLOOKUP(O239,映射表!A:B,2,FALSE),VLOOKUP(D239,映射表!E:F,2,FALSE)),VLOOKUP(VLOOKUP(O239&amp;D239,映射表!J:K,2,FALSE),映射表!A:B,2,FALSE))</f>
        <v>装备进阶材料5-2</v>
      </c>
      <c r="G239">
        <f t="shared" si="56"/>
        <v>1</v>
      </c>
      <c r="H239" t="str">
        <f t="shared" si="62"/>
        <v>{"g":20,"i":[</v>
      </c>
      <c r="I239" t="str">
        <f>I$6&amp;VLOOKUP(F239,物品!B:C,2,FALSE)</f>
        <v>{"t":"i","i":25052</v>
      </c>
      <c r="J239" t="str">
        <f t="shared" si="63"/>
        <v>,"c":1,"tr":0}</v>
      </c>
      <c r="K239" t="str">
        <f t="shared" si="64"/>
        <v>]}</v>
      </c>
      <c r="L239" t="str">
        <f t="shared" si="65"/>
        <v>{"g":20,"i":[{"t":"i","i":25052,"c":1,"tr":0}]}</v>
      </c>
      <c r="M239">
        <f t="shared" si="57"/>
        <v>51</v>
      </c>
      <c r="N239">
        <f t="shared" si="58"/>
        <v>1</v>
      </c>
      <c r="O239">
        <f t="shared" si="59"/>
        <v>10</v>
      </c>
    </row>
    <row r="240" spans="1:15" x14ac:dyDescent="0.15">
      <c r="A240">
        <f t="shared" si="55"/>
        <v>0.2</v>
      </c>
      <c r="B240">
        <f t="shared" si="61"/>
        <v>700051004</v>
      </c>
      <c r="C240">
        <f t="shared" si="60"/>
        <v>700051</v>
      </c>
      <c r="D240">
        <f t="shared" si="54"/>
        <v>4</v>
      </c>
      <c r="E240">
        <v>20</v>
      </c>
      <c r="F240" s="5" t="str">
        <f>_xlfn.IFNA(IF(N240=0,VLOOKUP(O240,映射表!A:B,2,FALSE),VLOOKUP(D240,映射表!E:F,2,FALSE)),VLOOKUP(VLOOKUP(O240&amp;D240,映射表!J:K,2,FALSE),映射表!A:B,2,FALSE))</f>
        <v>金币</v>
      </c>
      <c r="G240">
        <f t="shared" si="56"/>
        <v>50</v>
      </c>
      <c r="H240" t="str">
        <f t="shared" si="62"/>
        <v>{"g":20,"i":[</v>
      </c>
      <c r="I240" t="str">
        <f>I$6&amp;VLOOKUP(F240,物品!B:C,2,FALSE)</f>
        <v>{"t":"i","i":1</v>
      </c>
      <c r="J240" t="str">
        <f t="shared" si="63"/>
        <v>,"c":50,"tr":0}</v>
      </c>
      <c r="K240" t="str">
        <f t="shared" si="64"/>
        <v>]}</v>
      </c>
      <c r="L240" t="str">
        <f t="shared" si="65"/>
        <v>{"g":20,"i":[{"t":"i","i":1,"c":50,"tr":0}]}</v>
      </c>
      <c r="M240">
        <f t="shared" si="57"/>
        <v>51</v>
      </c>
      <c r="N240">
        <f t="shared" si="58"/>
        <v>1</v>
      </c>
      <c r="O240">
        <f t="shared" si="59"/>
        <v>10</v>
      </c>
    </row>
    <row r="241" spans="1:15" x14ac:dyDescent="0.15">
      <c r="A241">
        <f t="shared" si="55"/>
        <v>0.2</v>
      </c>
      <c r="B241">
        <f t="shared" si="61"/>
        <v>700051005</v>
      </c>
      <c r="C241">
        <f t="shared" si="60"/>
        <v>700051</v>
      </c>
      <c r="D241">
        <f t="shared" si="54"/>
        <v>5</v>
      </c>
      <c r="E241">
        <v>20</v>
      </c>
      <c r="F241" s="5" t="str">
        <f>_xlfn.IFNA(IF(N241=0,VLOOKUP(O241,映射表!A:B,2,FALSE),VLOOKUP(D241,映射表!E:F,2,FALSE)),VLOOKUP(VLOOKUP(O241&amp;D241,映射表!J:K,2,FALSE),映射表!A:B,2,FALSE))</f>
        <v>低级经验丹</v>
      </c>
      <c r="G241">
        <f t="shared" si="56"/>
        <v>1</v>
      </c>
      <c r="H241" t="str">
        <f t="shared" si="62"/>
        <v>{"g":20,"i":[</v>
      </c>
      <c r="I241" t="str">
        <f>I$6&amp;VLOOKUP(F241,物品!B:C,2,FALSE)</f>
        <v>{"t":"i","i":29001</v>
      </c>
      <c r="J241" t="str">
        <f t="shared" si="63"/>
        <v>,"c":1,"tr":0}</v>
      </c>
      <c r="K241" t="str">
        <f t="shared" si="64"/>
        <v>]}</v>
      </c>
      <c r="L241" t="str">
        <f t="shared" si="65"/>
        <v>{"g":20,"i":[{"t":"i","i":29001,"c":1,"tr":0}]}</v>
      </c>
      <c r="M241">
        <f t="shared" si="57"/>
        <v>51</v>
      </c>
      <c r="N241">
        <f t="shared" si="58"/>
        <v>1</v>
      </c>
      <c r="O241">
        <f t="shared" si="59"/>
        <v>10</v>
      </c>
    </row>
    <row r="242" spans="1:15" x14ac:dyDescent="0.15">
      <c r="A242">
        <f t="shared" si="55"/>
        <v>0.2</v>
      </c>
      <c r="B242">
        <f t="shared" si="61"/>
        <v>700052001</v>
      </c>
      <c r="C242">
        <f t="shared" si="60"/>
        <v>700052</v>
      </c>
      <c r="D242">
        <f t="shared" si="54"/>
        <v>1</v>
      </c>
      <c r="E242">
        <v>20</v>
      </c>
      <c r="F242" s="5" t="str">
        <f>_xlfn.IFNA(IF(N242=0,VLOOKUP(O242,映射表!A:B,2,FALSE),VLOOKUP(D242,映射表!E:F,2,FALSE)),VLOOKUP(VLOOKUP(O242&amp;D242,映射表!J:K,2,FALSE),映射表!A:B,2,FALSE))</f>
        <v>装备进阶材料4-2</v>
      </c>
      <c r="G242">
        <f t="shared" si="56"/>
        <v>1</v>
      </c>
      <c r="H242" t="str">
        <f t="shared" si="62"/>
        <v>{"g":20,"i":[</v>
      </c>
      <c r="I242" t="str">
        <f>I$6&amp;VLOOKUP(F242,物品!B:C,2,FALSE)</f>
        <v>{"t":"i","i":25042</v>
      </c>
      <c r="J242" t="str">
        <f t="shared" si="63"/>
        <v>,"c":1,"tr":0}</v>
      </c>
      <c r="K242" t="str">
        <f t="shared" si="64"/>
        <v>]}</v>
      </c>
      <c r="L242" t="str">
        <f t="shared" si="65"/>
        <v>{"g":20,"i":[{"t":"i","i":25042,"c":1,"tr":0}]}</v>
      </c>
      <c r="M242">
        <f t="shared" si="57"/>
        <v>52</v>
      </c>
      <c r="N242">
        <f t="shared" si="58"/>
        <v>2</v>
      </c>
      <c r="O242">
        <f t="shared" si="59"/>
        <v>10</v>
      </c>
    </row>
    <row r="243" spans="1:15" x14ac:dyDescent="0.15">
      <c r="A243">
        <f t="shared" si="55"/>
        <v>0.2</v>
      </c>
      <c r="B243">
        <f t="shared" si="61"/>
        <v>700052002</v>
      </c>
      <c r="C243">
        <f t="shared" si="60"/>
        <v>700052</v>
      </c>
      <c r="D243">
        <f t="shared" si="54"/>
        <v>2</v>
      </c>
      <c r="E243">
        <v>20</v>
      </c>
      <c r="F243" s="5" t="str">
        <f>_xlfn.IFNA(IF(N243=0,VLOOKUP(O243,映射表!A:B,2,FALSE),VLOOKUP(D243,映射表!E:F,2,FALSE)),VLOOKUP(VLOOKUP(O243&amp;D243,映射表!J:K,2,FALSE),映射表!A:B,2,FALSE))</f>
        <v>装备进阶材料4-1</v>
      </c>
      <c r="G243">
        <f t="shared" si="56"/>
        <v>1</v>
      </c>
      <c r="H243" t="str">
        <f t="shared" si="62"/>
        <v>{"g":20,"i":[</v>
      </c>
      <c r="I243" t="str">
        <f>I$6&amp;VLOOKUP(F243,物品!B:C,2,FALSE)</f>
        <v>{"t":"i","i":25041</v>
      </c>
      <c r="J243" t="str">
        <f t="shared" si="63"/>
        <v>,"c":1,"tr":0}</v>
      </c>
      <c r="K243" t="str">
        <f t="shared" si="64"/>
        <v>]}</v>
      </c>
      <c r="L243" t="str">
        <f t="shared" si="65"/>
        <v>{"g":20,"i":[{"t":"i","i":25041,"c":1,"tr":0}]}</v>
      </c>
      <c r="M243">
        <f t="shared" si="57"/>
        <v>52</v>
      </c>
      <c r="N243">
        <f t="shared" si="58"/>
        <v>2</v>
      </c>
      <c r="O243">
        <f t="shared" si="59"/>
        <v>10</v>
      </c>
    </row>
    <row r="244" spans="1:15" x14ac:dyDescent="0.15">
      <c r="A244">
        <f t="shared" si="55"/>
        <v>0.2</v>
      </c>
      <c r="B244">
        <f t="shared" si="61"/>
        <v>700052003</v>
      </c>
      <c r="C244">
        <f t="shared" si="60"/>
        <v>700052</v>
      </c>
      <c r="D244">
        <f t="shared" si="54"/>
        <v>3</v>
      </c>
      <c r="E244">
        <v>20</v>
      </c>
      <c r="F244" s="5" t="str">
        <f>_xlfn.IFNA(IF(N244=0,VLOOKUP(O244,映射表!A:B,2,FALSE),VLOOKUP(D244,映射表!E:F,2,FALSE)),VLOOKUP(VLOOKUP(O244&amp;D244,映射表!J:K,2,FALSE),映射表!A:B,2,FALSE))</f>
        <v>装备进阶材料5-2</v>
      </c>
      <c r="G244">
        <f t="shared" si="56"/>
        <v>1</v>
      </c>
      <c r="H244" t="str">
        <f t="shared" si="62"/>
        <v>{"g":20,"i":[</v>
      </c>
      <c r="I244" t="str">
        <f>I$6&amp;VLOOKUP(F244,物品!B:C,2,FALSE)</f>
        <v>{"t":"i","i":25052</v>
      </c>
      <c r="J244" t="str">
        <f t="shared" si="63"/>
        <v>,"c":1,"tr":0}</v>
      </c>
      <c r="K244" t="str">
        <f t="shared" si="64"/>
        <v>]}</v>
      </c>
      <c r="L244" t="str">
        <f t="shared" si="65"/>
        <v>{"g":20,"i":[{"t":"i","i":25052,"c":1,"tr":0}]}</v>
      </c>
      <c r="M244">
        <f t="shared" si="57"/>
        <v>52</v>
      </c>
      <c r="N244">
        <f t="shared" si="58"/>
        <v>2</v>
      </c>
      <c r="O244">
        <f t="shared" si="59"/>
        <v>10</v>
      </c>
    </row>
    <row r="245" spans="1:15" x14ac:dyDescent="0.15">
      <c r="A245">
        <f t="shared" si="55"/>
        <v>0.2</v>
      </c>
      <c r="B245">
        <f t="shared" si="61"/>
        <v>700052004</v>
      </c>
      <c r="C245">
        <f t="shared" si="60"/>
        <v>700052</v>
      </c>
      <c r="D245">
        <f t="shared" si="54"/>
        <v>4</v>
      </c>
      <c r="E245">
        <v>20</v>
      </c>
      <c r="F245" s="5" t="str">
        <f>_xlfn.IFNA(IF(N245=0,VLOOKUP(O245,映射表!A:B,2,FALSE),VLOOKUP(D245,映射表!E:F,2,FALSE)),VLOOKUP(VLOOKUP(O245&amp;D245,映射表!J:K,2,FALSE),映射表!A:B,2,FALSE))</f>
        <v>金币</v>
      </c>
      <c r="G245">
        <f t="shared" si="56"/>
        <v>50</v>
      </c>
      <c r="H245" t="str">
        <f t="shared" si="62"/>
        <v>{"g":20,"i":[</v>
      </c>
      <c r="I245" t="str">
        <f>I$6&amp;VLOOKUP(F245,物品!B:C,2,FALSE)</f>
        <v>{"t":"i","i":1</v>
      </c>
      <c r="J245" t="str">
        <f t="shared" si="63"/>
        <v>,"c":50,"tr":0}</v>
      </c>
      <c r="K245" t="str">
        <f t="shared" si="64"/>
        <v>]}</v>
      </c>
      <c r="L245" t="str">
        <f t="shared" si="65"/>
        <v>{"g":20,"i":[{"t":"i","i":1,"c":50,"tr":0}]}</v>
      </c>
      <c r="M245">
        <f t="shared" si="57"/>
        <v>52</v>
      </c>
      <c r="N245">
        <f t="shared" si="58"/>
        <v>2</v>
      </c>
      <c r="O245">
        <f t="shared" si="59"/>
        <v>10</v>
      </c>
    </row>
    <row r="246" spans="1:15" x14ac:dyDescent="0.15">
      <c r="A246">
        <f t="shared" si="55"/>
        <v>0.2</v>
      </c>
      <c r="B246">
        <f t="shared" si="61"/>
        <v>700052005</v>
      </c>
      <c r="C246">
        <f t="shared" si="60"/>
        <v>700052</v>
      </c>
      <c r="D246">
        <f t="shared" si="54"/>
        <v>5</v>
      </c>
      <c r="E246">
        <v>20</v>
      </c>
      <c r="F246" s="5" t="str">
        <f>_xlfn.IFNA(IF(N246=0,VLOOKUP(O246,映射表!A:B,2,FALSE),VLOOKUP(D246,映射表!E:F,2,FALSE)),VLOOKUP(VLOOKUP(O246&amp;D246,映射表!J:K,2,FALSE),映射表!A:B,2,FALSE))</f>
        <v>低级经验丹</v>
      </c>
      <c r="G246">
        <f t="shared" si="56"/>
        <v>1</v>
      </c>
      <c r="H246" t="str">
        <f t="shared" si="62"/>
        <v>{"g":20,"i":[</v>
      </c>
      <c r="I246" t="str">
        <f>I$6&amp;VLOOKUP(F246,物品!B:C,2,FALSE)</f>
        <v>{"t":"i","i":29001</v>
      </c>
      <c r="J246" t="str">
        <f t="shared" si="63"/>
        <v>,"c":1,"tr":0}</v>
      </c>
      <c r="K246" t="str">
        <f t="shared" si="64"/>
        <v>]}</v>
      </c>
      <c r="L246" t="str">
        <f t="shared" si="65"/>
        <v>{"g":20,"i":[{"t":"i","i":29001,"c":1,"tr":0}]}</v>
      </c>
      <c r="M246">
        <f t="shared" si="57"/>
        <v>52</v>
      </c>
      <c r="N246">
        <f t="shared" si="58"/>
        <v>2</v>
      </c>
      <c r="O246">
        <f t="shared" si="59"/>
        <v>10</v>
      </c>
    </row>
    <row r="247" spans="1:15" x14ac:dyDescent="0.15">
      <c r="A247">
        <f t="shared" si="55"/>
        <v>0.2</v>
      </c>
      <c r="B247">
        <f t="shared" si="61"/>
        <v>700053001</v>
      </c>
      <c r="C247">
        <f t="shared" si="60"/>
        <v>700053</v>
      </c>
      <c r="D247">
        <f t="shared" si="54"/>
        <v>1</v>
      </c>
      <c r="E247">
        <v>20</v>
      </c>
      <c r="F247" s="5" t="str">
        <f>_xlfn.IFNA(IF(N247=0,VLOOKUP(O247,映射表!A:B,2,FALSE),VLOOKUP(D247,映射表!E:F,2,FALSE)),VLOOKUP(VLOOKUP(O247&amp;D247,映射表!J:K,2,FALSE),映射表!A:B,2,FALSE))</f>
        <v>装备进阶材料4-2</v>
      </c>
      <c r="G247">
        <f t="shared" si="56"/>
        <v>1</v>
      </c>
      <c r="H247" t="str">
        <f t="shared" si="62"/>
        <v>{"g":20,"i":[</v>
      </c>
      <c r="I247" t="str">
        <f>I$6&amp;VLOOKUP(F247,物品!B:C,2,FALSE)</f>
        <v>{"t":"i","i":25042</v>
      </c>
      <c r="J247" t="str">
        <f t="shared" si="63"/>
        <v>,"c":1,"tr":0}</v>
      </c>
      <c r="K247" t="str">
        <f t="shared" si="64"/>
        <v>]}</v>
      </c>
      <c r="L247" t="str">
        <f t="shared" si="65"/>
        <v>{"g":20,"i":[{"t":"i","i":25042,"c":1,"tr":0}]}</v>
      </c>
      <c r="M247">
        <f t="shared" si="57"/>
        <v>53</v>
      </c>
      <c r="N247">
        <f t="shared" si="58"/>
        <v>3</v>
      </c>
      <c r="O247">
        <f t="shared" si="59"/>
        <v>10</v>
      </c>
    </row>
    <row r="248" spans="1:15" x14ac:dyDescent="0.15">
      <c r="A248">
        <f t="shared" si="55"/>
        <v>0.2</v>
      </c>
      <c r="B248">
        <f t="shared" si="61"/>
        <v>700053002</v>
      </c>
      <c r="C248">
        <f t="shared" si="60"/>
        <v>700053</v>
      </c>
      <c r="D248">
        <f t="shared" si="54"/>
        <v>2</v>
      </c>
      <c r="E248">
        <v>20</v>
      </c>
      <c r="F248" s="5" t="str">
        <f>_xlfn.IFNA(IF(N248=0,VLOOKUP(O248,映射表!A:B,2,FALSE),VLOOKUP(D248,映射表!E:F,2,FALSE)),VLOOKUP(VLOOKUP(O248&amp;D248,映射表!J:K,2,FALSE),映射表!A:B,2,FALSE))</f>
        <v>装备进阶材料4-1</v>
      </c>
      <c r="G248">
        <f t="shared" si="56"/>
        <v>1</v>
      </c>
      <c r="H248" t="str">
        <f t="shared" si="62"/>
        <v>{"g":20,"i":[</v>
      </c>
      <c r="I248" t="str">
        <f>I$6&amp;VLOOKUP(F248,物品!B:C,2,FALSE)</f>
        <v>{"t":"i","i":25041</v>
      </c>
      <c r="J248" t="str">
        <f t="shared" si="63"/>
        <v>,"c":1,"tr":0}</v>
      </c>
      <c r="K248" t="str">
        <f t="shared" si="64"/>
        <v>]}</v>
      </c>
      <c r="L248" t="str">
        <f t="shared" si="65"/>
        <v>{"g":20,"i":[{"t":"i","i":25041,"c":1,"tr":0}]}</v>
      </c>
      <c r="M248">
        <f t="shared" si="57"/>
        <v>53</v>
      </c>
      <c r="N248">
        <f t="shared" si="58"/>
        <v>3</v>
      </c>
      <c r="O248">
        <f t="shared" si="59"/>
        <v>10</v>
      </c>
    </row>
    <row r="249" spans="1:15" x14ac:dyDescent="0.15">
      <c r="A249">
        <f t="shared" si="55"/>
        <v>0.2</v>
      </c>
      <c r="B249">
        <f t="shared" si="61"/>
        <v>700053003</v>
      </c>
      <c r="C249">
        <f t="shared" si="60"/>
        <v>700053</v>
      </c>
      <c r="D249">
        <f t="shared" si="54"/>
        <v>3</v>
      </c>
      <c r="E249">
        <v>20</v>
      </c>
      <c r="F249" s="5" t="str">
        <f>_xlfn.IFNA(IF(N249=0,VLOOKUP(O249,映射表!A:B,2,FALSE),VLOOKUP(D249,映射表!E:F,2,FALSE)),VLOOKUP(VLOOKUP(O249&amp;D249,映射表!J:K,2,FALSE),映射表!A:B,2,FALSE))</f>
        <v>装备进阶材料5-2</v>
      </c>
      <c r="G249">
        <f t="shared" si="56"/>
        <v>1</v>
      </c>
      <c r="H249" t="str">
        <f t="shared" si="62"/>
        <v>{"g":20,"i":[</v>
      </c>
      <c r="I249" t="str">
        <f>I$6&amp;VLOOKUP(F249,物品!B:C,2,FALSE)</f>
        <v>{"t":"i","i":25052</v>
      </c>
      <c r="J249" t="str">
        <f t="shared" si="63"/>
        <v>,"c":1,"tr":0}</v>
      </c>
      <c r="K249" t="str">
        <f t="shared" si="64"/>
        <v>]}</v>
      </c>
      <c r="L249" t="str">
        <f t="shared" si="65"/>
        <v>{"g":20,"i":[{"t":"i","i":25052,"c":1,"tr":0}]}</v>
      </c>
      <c r="M249">
        <f t="shared" si="57"/>
        <v>53</v>
      </c>
      <c r="N249">
        <f t="shared" si="58"/>
        <v>3</v>
      </c>
      <c r="O249">
        <f t="shared" si="59"/>
        <v>10</v>
      </c>
    </row>
    <row r="250" spans="1:15" x14ac:dyDescent="0.15">
      <c r="A250">
        <f t="shared" si="55"/>
        <v>0.2</v>
      </c>
      <c r="B250">
        <f t="shared" si="61"/>
        <v>700053004</v>
      </c>
      <c r="C250">
        <f t="shared" si="60"/>
        <v>700053</v>
      </c>
      <c r="D250">
        <f t="shared" si="54"/>
        <v>4</v>
      </c>
      <c r="E250">
        <v>20</v>
      </c>
      <c r="F250" s="5" t="str">
        <f>_xlfn.IFNA(IF(N250=0,VLOOKUP(O250,映射表!A:B,2,FALSE),VLOOKUP(D250,映射表!E:F,2,FALSE)),VLOOKUP(VLOOKUP(O250&amp;D250,映射表!J:K,2,FALSE),映射表!A:B,2,FALSE))</f>
        <v>金币</v>
      </c>
      <c r="G250">
        <f t="shared" si="56"/>
        <v>50</v>
      </c>
      <c r="H250" t="str">
        <f t="shared" si="62"/>
        <v>{"g":20,"i":[</v>
      </c>
      <c r="I250" t="str">
        <f>I$6&amp;VLOOKUP(F250,物品!B:C,2,FALSE)</f>
        <v>{"t":"i","i":1</v>
      </c>
      <c r="J250" t="str">
        <f t="shared" si="63"/>
        <v>,"c":50,"tr":0}</v>
      </c>
      <c r="K250" t="str">
        <f t="shared" si="64"/>
        <v>]}</v>
      </c>
      <c r="L250" t="str">
        <f t="shared" si="65"/>
        <v>{"g":20,"i":[{"t":"i","i":1,"c":50,"tr":0}]}</v>
      </c>
      <c r="M250">
        <f t="shared" si="57"/>
        <v>53</v>
      </c>
      <c r="N250">
        <f t="shared" si="58"/>
        <v>3</v>
      </c>
      <c r="O250">
        <f t="shared" si="59"/>
        <v>10</v>
      </c>
    </row>
    <row r="251" spans="1:15" x14ac:dyDescent="0.15">
      <c r="A251">
        <f t="shared" si="55"/>
        <v>0.2</v>
      </c>
      <c r="B251">
        <f t="shared" si="61"/>
        <v>700053005</v>
      </c>
      <c r="C251">
        <f t="shared" si="60"/>
        <v>700053</v>
      </c>
      <c r="D251">
        <f t="shared" si="54"/>
        <v>5</v>
      </c>
      <c r="E251">
        <v>20</v>
      </c>
      <c r="F251" s="5" t="str">
        <f>_xlfn.IFNA(IF(N251=0,VLOOKUP(O251,映射表!A:B,2,FALSE),VLOOKUP(D251,映射表!E:F,2,FALSE)),VLOOKUP(VLOOKUP(O251&amp;D251,映射表!J:K,2,FALSE),映射表!A:B,2,FALSE))</f>
        <v>低级经验丹</v>
      </c>
      <c r="G251">
        <f t="shared" si="56"/>
        <v>1</v>
      </c>
      <c r="H251" t="str">
        <f t="shared" si="62"/>
        <v>{"g":20,"i":[</v>
      </c>
      <c r="I251" t="str">
        <f>I$6&amp;VLOOKUP(F251,物品!B:C,2,FALSE)</f>
        <v>{"t":"i","i":29001</v>
      </c>
      <c r="J251" t="str">
        <f t="shared" si="63"/>
        <v>,"c":1,"tr":0}</v>
      </c>
      <c r="K251" t="str">
        <f t="shared" si="64"/>
        <v>]}</v>
      </c>
      <c r="L251" t="str">
        <f t="shared" si="65"/>
        <v>{"g":20,"i":[{"t":"i","i":29001,"c":1,"tr":0}]}</v>
      </c>
      <c r="M251">
        <f t="shared" si="57"/>
        <v>53</v>
      </c>
      <c r="N251">
        <f t="shared" si="58"/>
        <v>3</v>
      </c>
      <c r="O251">
        <f t="shared" si="59"/>
        <v>10</v>
      </c>
    </row>
    <row r="252" spans="1:15" x14ac:dyDescent="0.15">
      <c r="A252">
        <f t="shared" si="55"/>
        <v>0.2</v>
      </c>
      <c r="B252">
        <f t="shared" si="61"/>
        <v>700054001</v>
      </c>
      <c r="C252">
        <f t="shared" si="60"/>
        <v>700054</v>
      </c>
      <c r="D252">
        <f t="shared" si="54"/>
        <v>1</v>
      </c>
      <c r="E252">
        <v>20</v>
      </c>
      <c r="F252" s="5" t="str">
        <f>_xlfn.IFNA(IF(N252=0,VLOOKUP(O252,映射表!A:B,2,FALSE),VLOOKUP(D252,映射表!E:F,2,FALSE)),VLOOKUP(VLOOKUP(O252&amp;D252,映射表!J:K,2,FALSE),映射表!A:B,2,FALSE))</f>
        <v>装备进阶材料4-2</v>
      </c>
      <c r="G252">
        <f t="shared" si="56"/>
        <v>1</v>
      </c>
      <c r="H252" t="str">
        <f t="shared" si="62"/>
        <v>{"g":20,"i":[</v>
      </c>
      <c r="I252" t="str">
        <f>I$6&amp;VLOOKUP(F252,物品!B:C,2,FALSE)</f>
        <v>{"t":"i","i":25042</v>
      </c>
      <c r="J252" t="str">
        <f t="shared" si="63"/>
        <v>,"c":1,"tr":0}</v>
      </c>
      <c r="K252" t="str">
        <f t="shared" si="64"/>
        <v>]}</v>
      </c>
      <c r="L252" t="str">
        <f t="shared" si="65"/>
        <v>{"g":20,"i":[{"t":"i","i":25042,"c":1,"tr":0}]}</v>
      </c>
      <c r="M252">
        <f t="shared" si="57"/>
        <v>54</v>
      </c>
      <c r="N252">
        <f t="shared" si="58"/>
        <v>4</v>
      </c>
      <c r="O252">
        <f t="shared" si="59"/>
        <v>10</v>
      </c>
    </row>
    <row r="253" spans="1:15" x14ac:dyDescent="0.15">
      <c r="A253">
        <f t="shared" si="55"/>
        <v>0.2</v>
      </c>
      <c r="B253">
        <f t="shared" si="61"/>
        <v>700054002</v>
      </c>
      <c r="C253">
        <f t="shared" si="60"/>
        <v>700054</v>
      </c>
      <c r="D253">
        <f t="shared" ref="D253:D316" si="66">IF(D252=5,1,D252+1)</f>
        <v>2</v>
      </c>
      <c r="E253">
        <v>20</v>
      </c>
      <c r="F253" s="5" t="str">
        <f>_xlfn.IFNA(IF(N253=0,VLOOKUP(O253,映射表!A:B,2,FALSE),VLOOKUP(D253,映射表!E:F,2,FALSE)),VLOOKUP(VLOOKUP(O253&amp;D253,映射表!J:K,2,FALSE),映射表!A:B,2,FALSE))</f>
        <v>装备进阶材料4-1</v>
      </c>
      <c r="G253">
        <f t="shared" si="56"/>
        <v>1</v>
      </c>
      <c r="H253" t="str">
        <f t="shared" si="62"/>
        <v>{"g":20,"i":[</v>
      </c>
      <c r="I253" t="str">
        <f>I$6&amp;VLOOKUP(F253,物品!B:C,2,FALSE)</f>
        <v>{"t":"i","i":25041</v>
      </c>
      <c r="J253" t="str">
        <f t="shared" si="63"/>
        <v>,"c":1,"tr":0}</v>
      </c>
      <c r="K253" t="str">
        <f t="shared" si="64"/>
        <v>]}</v>
      </c>
      <c r="L253" t="str">
        <f t="shared" si="65"/>
        <v>{"g":20,"i":[{"t":"i","i":25041,"c":1,"tr":0}]}</v>
      </c>
      <c r="M253">
        <f t="shared" si="57"/>
        <v>54</v>
      </c>
      <c r="N253">
        <f t="shared" si="58"/>
        <v>4</v>
      </c>
      <c r="O253">
        <f t="shared" si="59"/>
        <v>10</v>
      </c>
    </row>
    <row r="254" spans="1:15" x14ac:dyDescent="0.15">
      <c r="A254">
        <f t="shared" si="55"/>
        <v>0.2</v>
      </c>
      <c r="B254">
        <f t="shared" si="61"/>
        <v>700054003</v>
      </c>
      <c r="C254">
        <f t="shared" si="60"/>
        <v>700054</v>
      </c>
      <c r="D254">
        <f t="shared" si="66"/>
        <v>3</v>
      </c>
      <c r="E254">
        <v>20</v>
      </c>
      <c r="F254" s="5" t="str">
        <f>_xlfn.IFNA(IF(N254=0,VLOOKUP(O254,映射表!A:B,2,FALSE),VLOOKUP(D254,映射表!E:F,2,FALSE)),VLOOKUP(VLOOKUP(O254&amp;D254,映射表!J:K,2,FALSE),映射表!A:B,2,FALSE))</f>
        <v>装备进阶材料5-2</v>
      </c>
      <c r="G254">
        <f t="shared" si="56"/>
        <v>1</v>
      </c>
      <c r="H254" t="str">
        <f t="shared" si="62"/>
        <v>{"g":20,"i":[</v>
      </c>
      <c r="I254" t="str">
        <f>I$6&amp;VLOOKUP(F254,物品!B:C,2,FALSE)</f>
        <v>{"t":"i","i":25052</v>
      </c>
      <c r="J254" t="str">
        <f t="shared" si="63"/>
        <v>,"c":1,"tr":0}</v>
      </c>
      <c r="K254" t="str">
        <f t="shared" si="64"/>
        <v>]}</v>
      </c>
      <c r="L254" t="str">
        <f t="shared" si="65"/>
        <v>{"g":20,"i":[{"t":"i","i":25052,"c":1,"tr":0}]}</v>
      </c>
      <c r="M254">
        <f t="shared" si="57"/>
        <v>54</v>
      </c>
      <c r="N254">
        <f t="shared" si="58"/>
        <v>4</v>
      </c>
      <c r="O254">
        <f t="shared" si="59"/>
        <v>10</v>
      </c>
    </row>
    <row r="255" spans="1:15" x14ac:dyDescent="0.15">
      <c r="A255">
        <f t="shared" si="55"/>
        <v>0.2</v>
      </c>
      <c r="B255">
        <f t="shared" si="61"/>
        <v>700054004</v>
      </c>
      <c r="C255">
        <f t="shared" si="60"/>
        <v>700054</v>
      </c>
      <c r="D255">
        <f t="shared" si="66"/>
        <v>4</v>
      </c>
      <c r="E255">
        <v>20</v>
      </c>
      <c r="F255" s="5" t="str">
        <f>_xlfn.IFNA(IF(N255=0,VLOOKUP(O255,映射表!A:B,2,FALSE),VLOOKUP(D255,映射表!E:F,2,FALSE)),VLOOKUP(VLOOKUP(O255&amp;D255,映射表!J:K,2,FALSE),映射表!A:B,2,FALSE))</f>
        <v>金币</v>
      </c>
      <c r="G255">
        <f t="shared" si="56"/>
        <v>50</v>
      </c>
      <c r="H255" t="str">
        <f t="shared" si="62"/>
        <v>{"g":20,"i":[</v>
      </c>
      <c r="I255" t="str">
        <f>I$6&amp;VLOOKUP(F255,物品!B:C,2,FALSE)</f>
        <v>{"t":"i","i":1</v>
      </c>
      <c r="J255" t="str">
        <f t="shared" si="63"/>
        <v>,"c":50,"tr":0}</v>
      </c>
      <c r="K255" t="str">
        <f t="shared" si="64"/>
        <v>]}</v>
      </c>
      <c r="L255" t="str">
        <f t="shared" si="65"/>
        <v>{"g":20,"i":[{"t":"i","i":1,"c":50,"tr":0}]}</v>
      </c>
      <c r="M255">
        <f t="shared" si="57"/>
        <v>54</v>
      </c>
      <c r="N255">
        <f t="shared" si="58"/>
        <v>4</v>
      </c>
      <c r="O255">
        <f t="shared" si="59"/>
        <v>10</v>
      </c>
    </row>
    <row r="256" spans="1:15" x14ac:dyDescent="0.15">
      <c r="A256">
        <f t="shared" si="55"/>
        <v>0.2</v>
      </c>
      <c r="B256">
        <f t="shared" si="61"/>
        <v>700054005</v>
      </c>
      <c r="C256">
        <f t="shared" si="60"/>
        <v>700054</v>
      </c>
      <c r="D256">
        <f t="shared" si="66"/>
        <v>5</v>
      </c>
      <c r="E256">
        <v>20</v>
      </c>
      <c r="F256" s="5" t="str">
        <f>_xlfn.IFNA(IF(N256=0,VLOOKUP(O256,映射表!A:B,2,FALSE),VLOOKUP(D256,映射表!E:F,2,FALSE)),VLOOKUP(VLOOKUP(O256&amp;D256,映射表!J:K,2,FALSE),映射表!A:B,2,FALSE))</f>
        <v>低级经验丹</v>
      </c>
      <c r="G256">
        <f t="shared" si="56"/>
        <v>1</v>
      </c>
      <c r="H256" t="str">
        <f t="shared" si="62"/>
        <v>{"g":20,"i":[</v>
      </c>
      <c r="I256" t="str">
        <f>I$6&amp;VLOOKUP(F256,物品!B:C,2,FALSE)</f>
        <v>{"t":"i","i":29001</v>
      </c>
      <c r="J256" t="str">
        <f t="shared" si="63"/>
        <v>,"c":1,"tr":0}</v>
      </c>
      <c r="K256" t="str">
        <f t="shared" si="64"/>
        <v>]}</v>
      </c>
      <c r="L256" t="str">
        <f t="shared" si="65"/>
        <v>{"g":20,"i":[{"t":"i","i":29001,"c":1,"tr":0}]}</v>
      </c>
      <c r="M256">
        <f t="shared" si="57"/>
        <v>54</v>
      </c>
      <c r="N256">
        <f t="shared" si="58"/>
        <v>4</v>
      </c>
      <c r="O256">
        <f t="shared" si="59"/>
        <v>10</v>
      </c>
    </row>
    <row r="257" spans="1:15" x14ac:dyDescent="0.15">
      <c r="A257">
        <f t="shared" si="55"/>
        <v>0.2</v>
      </c>
      <c r="B257">
        <f t="shared" si="61"/>
        <v>700055001</v>
      </c>
      <c r="C257">
        <f t="shared" si="60"/>
        <v>700055</v>
      </c>
      <c r="D257">
        <f t="shared" si="66"/>
        <v>1</v>
      </c>
      <c r="E257">
        <v>20</v>
      </c>
      <c r="F257" s="5" t="str">
        <f>_xlfn.IFNA(IF(N257=0,VLOOKUP(O257,映射表!A:B,2,FALSE),VLOOKUP(D257,映射表!E:F,2,FALSE)),VLOOKUP(VLOOKUP(O257&amp;D257,映射表!J:K,2,FALSE),映射表!A:B,2,FALSE))</f>
        <v>装备进阶材料6-1</v>
      </c>
      <c r="G257">
        <f t="shared" si="56"/>
        <v>1</v>
      </c>
      <c r="H257" t="str">
        <f t="shared" si="62"/>
        <v>{"g":20,"i":[</v>
      </c>
      <c r="I257" t="str">
        <f>I$6&amp;VLOOKUP(F257,物品!B:C,2,FALSE)</f>
        <v>{"t":"i","i":25061</v>
      </c>
      <c r="J257" t="str">
        <f t="shared" si="63"/>
        <v>,"c":1,"tr":0}</v>
      </c>
      <c r="K257" t="str">
        <f t="shared" si="64"/>
        <v>]}</v>
      </c>
      <c r="L257" t="str">
        <f t="shared" si="65"/>
        <v>{"g":20,"i":[{"t":"i","i":25061,"c":1,"tr":0}]}</v>
      </c>
      <c r="M257">
        <f t="shared" si="57"/>
        <v>55</v>
      </c>
      <c r="N257">
        <f t="shared" si="58"/>
        <v>0</v>
      </c>
      <c r="O257">
        <f t="shared" si="59"/>
        <v>11</v>
      </c>
    </row>
    <row r="258" spans="1:15" x14ac:dyDescent="0.15">
      <c r="A258">
        <f t="shared" si="55"/>
        <v>0.2</v>
      </c>
      <c r="B258">
        <f t="shared" si="61"/>
        <v>700055002</v>
      </c>
      <c r="C258">
        <f t="shared" si="60"/>
        <v>700055</v>
      </c>
      <c r="D258">
        <f t="shared" si="66"/>
        <v>2</v>
      </c>
      <c r="E258">
        <v>20</v>
      </c>
      <c r="F258" s="5" t="str">
        <f>_xlfn.IFNA(IF(N258=0,VLOOKUP(O258,映射表!A:B,2,FALSE),VLOOKUP(D258,映射表!E:F,2,FALSE)),VLOOKUP(VLOOKUP(O258&amp;D258,映射表!J:K,2,FALSE),映射表!A:B,2,FALSE))</f>
        <v>装备进阶材料6-1</v>
      </c>
      <c r="G258">
        <f t="shared" si="56"/>
        <v>1</v>
      </c>
      <c r="H258" t="str">
        <f t="shared" si="62"/>
        <v>{"g":20,"i":[</v>
      </c>
      <c r="I258" t="str">
        <f>I$6&amp;VLOOKUP(F258,物品!B:C,2,FALSE)</f>
        <v>{"t":"i","i":25061</v>
      </c>
      <c r="J258" t="str">
        <f t="shared" si="63"/>
        <v>,"c":1,"tr":0}</v>
      </c>
      <c r="K258" t="str">
        <f t="shared" si="64"/>
        <v>]}</v>
      </c>
      <c r="L258" t="str">
        <f t="shared" si="65"/>
        <v>{"g":20,"i":[{"t":"i","i":25061,"c":1,"tr":0}]}</v>
      </c>
      <c r="M258">
        <f t="shared" si="57"/>
        <v>55</v>
      </c>
      <c r="N258">
        <f t="shared" si="58"/>
        <v>0</v>
      </c>
      <c r="O258">
        <f t="shared" si="59"/>
        <v>11</v>
      </c>
    </row>
    <row r="259" spans="1:15" x14ac:dyDescent="0.15">
      <c r="A259">
        <f t="shared" si="55"/>
        <v>0.2</v>
      </c>
      <c r="B259">
        <f t="shared" si="61"/>
        <v>700055003</v>
      </c>
      <c r="C259">
        <f t="shared" si="60"/>
        <v>700055</v>
      </c>
      <c r="D259">
        <f t="shared" si="66"/>
        <v>3</v>
      </c>
      <c r="E259">
        <v>20</v>
      </c>
      <c r="F259" s="5" t="str">
        <f>_xlfn.IFNA(IF(N259=0,VLOOKUP(O259,映射表!A:B,2,FALSE),VLOOKUP(D259,映射表!E:F,2,FALSE)),VLOOKUP(VLOOKUP(O259&amp;D259,映射表!J:K,2,FALSE),映射表!A:B,2,FALSE))</f>
        <v>装备进阶材料6-1</v>
      </c>
      <c r="G259">
        <f t="shared" si="56"/>
        <v>1</v>
      </c>
      <c r="H259" t="str">
        <f t="shared" si="62"/>
        <v>{"g":20,"i":[</v>
      </c>
      <c r="I259" t="str">
        <f>I$6&amp;VLOOKUP(F259,物品!B:C,2,FALSE)</f>
        <v>{"t":"i","i":25061</v>
      </c>
      <c r="J259" t="str">
        <f t="shared" si="63"/>
        <v>,"c":1,"tr":0}</v>
      </c>
      <c r="K259" t="str">
        <f t="shared" si="64"/>
        <v>]}</v>
      </c>
      <c r="L259" t="str">
        <f t="shared" si="65"/>
        <v>{"g":20,"i":[{"t":"i","i":25061,"c":1,"tr":0}]}</v>
      </c>
      <c r="M259">
        <f t="shared" si="57"/>
        <v>55</v>
      </c>
      <c r="N259">
        <f t="shared" si="58"/>
        <v>0</v>
      </c>
      <c r="O259">
        <f t="shared" si="59"/>
        <v>11</v>
      </c>
    </row>
    <row r="260" spans="1:15" x14ac:dyDescent="0.15">
      <c r="A260">
        <f t="shared" si="55"/>
        <v>0.2</v>
      </c>
      <c r="B260">
        <f t="shared" si="61"/>
        <v>700055004</v>
      </c>
      <c r="C260">
        <f t="shared" si="60"/>
        <v>700055</v>
      </c>
      <c r="D260">
        <f t="shared" si="66"/>
        <v>4</v>
      </c>
      <c r="E260">
        <v>20</v>
      </c>
      <c r="F260" s="5" t="str">
        <f>_xlfn.IFNA(IF(N260=0,VLOOKUP(O260,映射表!A:B,2,FALSE),VLOOKUP(D260,映射表!E:F,2,FALSE)),VLOOKUP(VLOOKUP(O260&amp;D260,映射表!J:K,2,FALSE),映射表!A:B,2,FALSE))</f>
        <v>装备进阶材料6-1</v>
      </c>
      <c r="G260">
        <f t="shared" si="56"/>
        <v>1</v>
      </c>
      <c r="H260" t="str">
        <f t="shared" si="62"/>
        <v>{"g":20,"i":[</v>
      </c>
      <c r="I260" t="str">
        <f>I$6&amp;VLOOKUP(F260,物品!B:C,2,FALSE)</f>
        <v>{"t":"i","i":25061</v>
      </c>
      <c r="J260" t="str">
        <f t="shared" si="63"/>
        <v>,"c":1,"tr":0}</v>
      </c>
      <c r="K260" t="str">
        <f t="shared" si="64"/>
        <v>]}</v>
      </c>
      <c r="L260" t="str">
        <f t="shared" si="65"/>
        <v>{"g":20,"i":[{"t":"i","i":25061,"c":1,"tr":0}]}</v>
      </c>
      <c r="M260">
        <f t="shared" si="57"/>
        <v>55</v>
      </c>
      <c r="N260">
        <f t="shared" si="58"/>
        <v>0</v>
      </c>
      <c r="O260">
        <f t="shared" si="59"/>
        <v>11</v>
      </c>
    </row>
    <row r="261" spans="1:15" x14ac:dyDescent="0.15">
      <c r="A261">
        <f t="shared" si="55"/>
        <v>0.2</v>
      </c>
      <c r="B261">
        <f t="shared" si="61"/>
        <v>700055005</v>
      </c>
      <c r="C261">
        <f t="shared" si="60"/>
        <v>700055</v>
      </c>
      <c r="D261">
        <f t="shared" si="66"/>
        <v>5</v>
      </c>
      <c r="E261">
        <v>20</v>
      </c>
      <c r="F261" s="5" t="str">
        <f>_xlfn.IFNA(IF(N261=0,VLOOKUP(O261,映射表!A:B,2,FALSE),VLOOKUP(D261,映射表!E:F,2,FALSE)),VLOOKUP(VLOOKUP(O261&amp;D261,映射表!J:K,2,FALSE),映射表!A:B,2,FALSE))</f>
        <v>装备进阶材料6-1</v>
      </c>
      <c r="G261">
        <f t="shared" si="56"/>
        <v>1</v>
      </c>
      <c r="H261" t="str">
        <f t="shared" si="62"/>
        <v>{"g":20,"i":[</v>
      </c>
      <c r="I261" t="str">
        <f>I$6&amp;VLOOKUP(F261,物品!B:C,2,FALSE)</f>
        <v>{"t":"i","i":25061</v>
      </c>
      <c r="J261" t="str">
        <f t="shared" si="63"/>
        <v>,"c":1,"tr":0}</v>
      </c>
      <c r="K261" t="str">
        <f t="shared" si="64"/>
        <v>]}</v>
      </c>
      <c r="L261" t="str">
        <f t="shared" si="65"/>
        <v>{"g":20,"i":[{"t":"i","i":25061,"c":1,"tr":0}]}</v>
      </c>
      <c r="M261">
        <f t="shared" si="57"/>
        <v>55</v>
      </c>
      <c r="N261">
        <f t="shared" si="58"/>
        <v>0</v>
      </c>
      <c r="O261">
        <f t="shared" si="59"/>
        <v>11</v>
      </c>
    </row>
    <row r="262" spans="1:15" x14ac:dyDescent="0.15">
      <c r="A262">
        <f t="shared" si="55"/>
        <v>0.2</v>
      </c>
      <c r="B262">
        <f t="shared" si="61"/>
        <v>700056001</v>
      </c>
      <c r="C262">
        <f t="shared" si="60"/>
        <v>700056</v>
      </c>
      <c r="D262">
        <f t="shared" si="66"/>
        <v>1</v>
      </c>
      <c r="E262">
        <v>20</v>
      </c>
      <c r="F262" s="5" t="str">
        <f>_xlfn.IFNA(IF(N262=0,VLOOKUP(O262,映射表!A:B,2,FALSE),VLOOKUP(D262,映射表!E:F,2,FALSE)),VLOOKUP(VLOOKUP(O262&amp;D262,映射表!J:K,2,FALSE),映射表!A:B,2,FALSE))</f>
        <v>装备进阶材料5-2</v>
      </c>
      <c r="G262">
        <f t="shared" si="56"/>
        <v>1</v>
      </c>
      <c r="H262" t="str">
        <f t="shared" si="62"/>
        <v>{"g":20,"i":[</v>
      </c>
      <c r="I262" t="str">
        <f>I$6&amp;VLOOKUP(F262,物品!B:C,2,FALSE)</f>
        <v>{"t":"i","i":25052</v>
      </c>
      <c r="J262" t="str">
        <f t="shared" si="63"/>
        <v>,"c":1,"tr":0}</v>
      </c>
      <c r="K262" t="str">
        <f t="shared" si="64"/>
        <v>]}</v>
      </c>
      <c r="L262" t="str">
        <f t="shared" si="65"/>
        <v>{"g":20,"i":[{"t":"i","i":25052,"c":1,"tr":0}]}</v>
      </c>
      <c r="M262">
        <f t="shared" si="57"/>
        <v>56</v>
      </c>
      <c r="N262">
        <f t="shared" si="58"/>
        <v>1</v>
      </c>
      <c r="O262">
        <f t="shared" si="59"/>
        <v>11</v>
      </c>
    </row>
    <row r="263" spans="1:15" x14ac:dyDescent="0.15">
      <c r="A263">
        <f t="shared" si="55"/>
        <v>0.2</v>
      </c>
      <c r="B263">
        <f t="shared" si="61"/>
        <v>700056002</v>
      </c>
      <c r="C263">
        <f t="shared" si="60"/>
        <v>700056</v>
      </c>
      <c r="D263">
        <f t="shared" si="66"/>
        <v>2</v>
      </c>
      <c r="E263">
        <v>20</v>
      </c>
      <c r="F263" s="5" t="str">
        <f>_xlfn.IFNA(IF(N263=0,VLOOKUP(O263,映射表!A:B,2,FALSE),VLOOKUP(D263,映射表!E:F,2,FALSE)),VLOOKUP(VLOOKUP(O263&amp;D263,映射表!J:K,2,FALSE),映射表!A:B,2,FALSE))</f>
        <v>装备进阶材料5-1</v>
      </c>
      <c r="G263">
        <f t="shared" si="56"/>
        <v>1</v>
      </c>
      <c r="H263" t="str">
        <f t="shared" si="62"/>
        <v>{"g":20,"i":[</v>
      </c>
      <c r="I263" t="str">
        <f>I$6&amp;VLOOKUP(F263,物品!B:C,2,FALSE)</f>
        <v>{"t":"i","i":25051</v>
      </c>
      <c r="J263" t="str">
        <f t="shared" si="63"/>
        <v>,"c":1,"tr":0}</v>
      </c>
      <c r="K263" t="str">
        <f t="shared" si="64"/>
        <v>]}</v>
      </c>
      <c r="L263" t="str">
        <f t="shared" si="65"/>
        <v>{"g":20,"i":[{"t":"i","i":25051,"c":1,"tr":0}]}</v>
      </c>
      <c r="M263">
        <f t="shared" si="57"/>
        <v>56</v>
      </c>
      <c r="N263">
        <f t="shared" si="58"/>
        <v>1</v>
      </c>
      <c r="O263">
        <f t="shared" si="59"/>
        <v>11</v>
      </c>
    </row>
    <row r="264" spans="1:15" x14ac:dyDescent="0.15">
      <c r="A264">
        <f t="shared" ref="A264:A327" si="67">E264/SUMIF(C:C,C264,E:E)</f>
        <v>0.2</v>
      </c>
      <c r="B264">
        <f t="shared" si="61"/>
        <v>700056003</v>
      </c>
      <c r="C264">
        <f t="shared" si="60"/>
        <v>700056</v>
      </c>
      <c r="D264">
        <f t="shared" si="66"/>
        <v>3</v>
      </c>
      <c r="E264">
        <v>20</v>
      </c>
      <c r="F264" s="5" t="str">
        <f>_xlfn.IFNA(IF(N264=0,VLOOKUP(O264,映射表!A:B,2,FALSE),VLOOKUP(D264,映射表!E:F,2,FALSE)),VLOOKUP(VLOOKUP(O264&amp;D264,映射表!J:K,2,FALSE),映射表!A:B,2,FALSE))</f>
        <v>装备进阶材料6-1</v>
      </c>
      <c r="G264">
        <f t="shared" si="56"/>
        <v>1</v>
      </c>
      <c r="H264" t="str">
        <f t="shared" si="62"/>
        <v>{"g":20,"i":[</v>
      </c>
      <c r="I264" t="str">
        <f>I$6&amp;VLOOKUP(F264,物品!B:C,2,FALSE)</f>
        <v>{"t":"i","i":25061</v>
      </c>
      <c r="J264" t="str">
        <f t="shared" si="63"/>
        <v>,"c":1,"tr":0}</v>
      </c>
      <c r="K264" t="str">
        <f t="shared" si="64"/>
        <v>]}</v>
      </c>
      <c r="L264" t="str">
        <f t="shared" si="65"/>
        <v>{"g":20,"i":[{"t":"i","i":25061,"c":1,"tr":0}]}</v>
      </c>
      <c r="M264">
        <f t="shared" si="57"/>
        <v>56</v>
      </c>
      <c r="N264">
        <f t="shared" si="58"/>
        <v>1</v>
      </c>
      <c r="O264">
        <f t="shared" si="59"/>
        <v>11</v>
      </c>
    </row>
    <row r="265" spans="1:15" x14ac:dyDescent="0.15">
      <c r="A265">
        <f t="shared" si="67"/>
        <v>0.2</v>
      </c>
      <c r="B265">
        <f t="shared" si="61"/>
        <v>700056004</v>
      </c>
      <c r="C265">
        <f t="shared" si="60"/>
        <v>700056</v>
      </c>
      <c r="D265">
        <f t="shared" si="66"/>
        <v>4</v>
      </c>
      <c r="E265">
        <v>20</v>
      </c>
      <c r="F265" s="5" t="str">
        <f>_xlfn.IFNA(IF(N265=0,VLOOKUP(O265,映射表!A:B,2,FALSE),VLOOKUP(D265,映射表!E:F,2,FALSE)),VLOOKUP(VLOOKUP(O265&amp;D265,映射表!J:K,2,FALSE),映射表!A:B,2,FALSE))</f>
        <v>金币</v>
      </c>
      <c r="G265">
        <f t="shared" ref="G265:G328" si="68">IF(F265="金币",50,1)</f>
        <v>50</v>
      </c>
      <c r="H265" t="str">
        <f t="shared" si="62"/>
        <v>{"g":20,"i":[</v>
      </c>
      <c r="I265" t="str">
        <f>I$6&amp;VLOOKUP(F265,物品!B:C,2,FALSE)</f>
        <v>{"t":"i","i":1</v>
      </c>
      <c r="J265" t="str">
        <f t="shared" si="63"/>
        <v>,"c":50,"tr":0}</v>
      </c>
      <c r="K265" t="str">
        <f t="shared" si="64"/>
        <v>]}</v>
      </c>
      <c r="L265" t="str">
        <f t="shared" si="65"/>
        <v>{"g":20,"i":[{"t":"i","i":1,"c":50,"tr":0}]}</v>
      </c>
      <c r="M265">
        <f t="shared" ref="M265:M328" si="69">IF(D265=1,M264+1,M264)</f>
        <v>56</v>
      </c>
      <c r="N265">
        <f t="shared" ref="N265:N328" si="70">MOD(M265,5)</f>
        <v>1</v>
      </c>
      <c r="O265">
        <f t="shared" ref="O265:O328" si="71">IF((N265=0)*(N264&lt;&gt;0),O264+1,O264)</f>
        <v>11</v>
      </c>
    </row>
    <row r="266" spans="1:15" x14ac:dyDescent="0.15">
      <c r="A266">
        <f t="shared" si="67"/>
        <v>0.2</v>
      </c>
      <c r="B266">
        <f t="shared" si="61"/>
        <v>700056005</v>
      </c>
      <c r="C266">
        <f t="shared" si="60"/>
        <v>700056</v>
      </c>
      <c r="D266">
        <f t="shared" si="66"/>
        <v>5</v>
      </c>
      <c r="E266">
        <v>20</v>
      </c>
      <c r="F266" s="5" t="str">
        <f>_xlfn.IFNA(IF(N266=0,VLOOKUP(O266,映射表!A:B,2,FALSE),VLOOKUP(D266,映射表!E:F,2,FALSE)),VLOOKUP(VLOOKUP(O266&amp;D266,映射表!J:K,2,FALSE),映射表!A:B,2,FALSE))</f>
        <v>低级经验丹</v>
      </c>
      <c r="G266">
        <f t="shared" si="68"/>
        <v>1</v>
      </c>
      <c r="H266" t="str">
        <f t="shared" si="62"/>
        <v>{"g":20,"i":[</v>
      </c>
      <c r="I266" t="str">
        <f>I$6&amp;VLOOKUP(F266,物品!B:C,2,FALSE)</f>
        <v>{"t":"i","i":29001</v>
      </c>
      <c r="J266" t="str">
        <f t="shared" si="63"/>
        <v>,"c":1,"tr":0}</v>
      </c>
      <c r="K266" t="str">
        <f t="shared" si="64"/>
        <v>]}</v>
      </c>
      <c r="L266" t="str">
        <f t="shared" si="65"/>
        <v>{"g":20,"i":[{"t":"i","i":29001,"c":1,"tr":0}]}</v>
      </c>
      <c r="M266">
        <f t="shared" si="69"/>
        <v>56</v>
      </c>
      <c r="N266">
        <f t="shared" si="70"/>
        <v>1</v>
      </c>
      <c r="O266">
        <f t="shared" si="71"/>
        <v>11</v>
      </c>
    </row>
    <row r="267" spans="1:15" x14ac:dyDescent="0.15">
      <c r="A267">
        <f t="shared" si="67"/>
        <v>0.2</v>
      </c>
      <c r="B267">
        <f t="shared" si="61"/>
        <v>700057001</v>
      </c>
      <c r="C267">
        <f t="shared" si="60"/>
        <v>700057</v>
      </c>
      <c r="D267">
        <f t="shared" si="66"/>
        <v>1</v>
      </c>
      <c r="E267">
        <v>20</v>
      </c>
      <c r="F267" s="5" t="str">
        <f>_xlfn.IFNA(IF(N267=0,VLOOKUP(O267,映射表!A:B,2,FALSE),VLOOKUP(D267,映射表!E:F,2,FALSE)),VLOOKUP(VLOOKUP(O267&amp;D267,映射表!J:K,2,FALSE),映射表!A:B,2,FALSE))</f>
        <v>装备进阶材料5-2</v>
      </c>
      <c r="G267">
        <f t="shared" si="68"/>
        <v>1</v>
      </c>
      <c r="H267" t="str">
        <f t="shared" si="62"/>
        <v>{"g":20,"i":[</v>
      </c>
      <c r="I267" t="str">
        <f>I$6&amp;VLOOKUP(F267,物品!B:C,2,FALSE)</f>
        <v>{"t":"i","i":25052</v>
      </c>
      <c r="J267" t="str">
        <f t="shared" si="63"/>
        <v>,"c":1,"tr":0}</v>
      </c>
      <c r="K267" t="str">
        <f t="shared" si="64"/>
        <v>]}</v>
      </c>
      <c r="L267" t="str">
        <f t="shared" si="65"/>
        <v>{"g":20,"i":[{"t":"i","i":25052,"c":1,"tr":0}]}</v>
      </c>
      <c r="M267">
        <f t="shared" si="69"/>
        <v>57</v>
      </c>
      <c r="N267">
        <f t="shared" si="70"/>
        <v>2</v>
      </c>
      <c r="O267">
        <f t="shared" si="71"/>
        <v>11</v>
      </c>
    </row>
    <row r="268" spans="1:15" x14ac:dyDescent="0.15">
      <c r="A268">
        <f t="shared" si="67"/>
        <v>0.2</v>
      </c>
      <c r="B268">
        <f t="shared" si="61"/>
        <v>700057002</v>
      </c>
      <c r="C268">
        <f t="shared" si="60"/>
        <v>700057</v>
      </c>
      <c r="D268">
        <f t="shared" si="66"/>
        <v>2</v>
      </c>
      <c r="E268">
        <v>20</v>
      </c>
      <c r="F268" s="5" t="str">
        <f>_xlfn.IFNA(IF(N268=0,VLOOKUP(O268,映射表!A:B,2,FALSE),VLOOKUP(D268,映射表!E:F,2,FALSE)),VLOOKUP(VLOOKUP(O268&amp;D268,映射表!J:K,2,FALSE),映射表!A:B,2,FALSE))</f>
        <v>装备进阶材料5-1</v>
      </c>
      <c r="G268">
        <f t="shared" si="68"/>
        <v>1</v>
      </c>
      <c r="H268" t="str">
        <f t="shared" si="62"/>
        <v>{"g":20,"i":[</v>
      </c>
      <c r="I268" t="str">
        <f>I$6&amp;VLOOKUP(F268,物品!B:C,2,FALSE)</f>
        <v>{"t":"i","i":25051</v>
      </c>
      <c r="J268" t="str">
        <f t="shared" si="63"/>
        <v>,"c":1,"tr":0}</v>
      </c>
      <c r="K268" t="str">
        <f t="shared" si="64"/>
        <v>]}</v>
      </c>
      <c r="L268" t="str">
        <f t="shared" si="65"/>
        <v>{"g":20,"i":[{"t":"i","i":25051,"c":1,"tr":0}]}</v>
      </c>
      <c r="M268">
        <f t="shared" si="69"/>
        <v>57</v>
      </c>
      <c r="N268">
        <f t="shared" si="70"/>
        <v>2</v>
      </c>
      <c r="O268">
        <f t="shared" si="71"/>
        <v>11</v>
      </c>
    </row>
    <row r="269" spans="1:15" x14ac:dyDescent="0.15">
      <c r="A269">
        <f t="shared" si="67"/>
        <v>0.2</v>
      </c>
      <c r="B269">
        <f t="shared" si="61"/>
        <v>700057003</v>
      </c>
      <c r="C269">
        <f t="shared" si="60"/>
        <v>700057</v>
      </c>
      <c r="D269">
        <f t="shared" si="66"/>
        <v>3</v>
      </c>
      <c r="E269">
        <v>20</v>
      </c>
      <c r="F269" s="5" t="str">
        <f>_xlfn.IFNA(IF(N269=0,VLOOKUP(O269,映射表!A:B,2,FALSE),VLOOKUP(D269,映射表!E:F,2,FALSE)),VLOOKUP(VLOOKUP(O269&amp;D269,映射表!J:K,2,FALSE),映射表!A:B,2,FALSE))</f>
        <v>装备进阶材料6-1</v>
      </c>
      <c r="G269">
        <f t="shared" si="68"/>
        <v>1</v>
      </c>
      <c r="H269" t="str">
        <f t="shared" si="62"/>
        <v>{"g":20,"i":[</v>
      </c>
      <c r="I269" t="str">
        <f>I$6&amp;VLOOKUP(F269,物品!B:C,2,FALSE)</f>
        <v>{"t":"i","i":25061</v>
      </c>
      <c r="J269" t="str">
        <f t="shared" si="63"/>
        <v>,"c":1,"tr":0}</v>
      </c>
      <c r="K269" t="str">
        <f t="shared" si="64"/>
        <v>]}</v>
      </c>
      <c r="L269" t="str">
        <f t="shared" si="65"/>
        <v>{"g":20,"i":[{"t":"i","i":25061,"c":1,"tr":0}]}</v>
      </c>
      <c r="M269">
        <f t="shared" si="69"/>
        <v>57</v>
      </c>
      <c r="N269">
        <f t="shared" si="70"/>
        <v>2</v>
      </c>
      <c r="O269">
        <f t="shared" si="71"/>
        <v>11</v>
      </c>
    </row>
    <row r="270" spans="1:15" x14ac:dyDescent="0.15">
      <c r="A270">
        <f t="shared" si="67"/>
        <v>0.2</v>
      </c>
      <c r="B270">
        <f t="shared" si="61"/>
        <v>700057004</v>
      </c>
      <c r="C270">
        <f t="shared" si="60"/>
        <v>700057</v>
      </c>
      <c r="D270">
        <f t="shared" si="66"/>
        <v>4</v>
      </c>
      <c r="E270">
        <v>20</v>
      </c>
      <c r="F270" s="5" t="str">
        <f>_xlfn.IFNA(IF(N270=0,VLOOKUP(O270,映射表!A:B,2,FALSE),VLOOKUP(D270,映射表!E:F,2,FALSE)),VLOOKUP(VLOOKUP(O270&amp;D270,映射表!J:K,2,FALSE),映射表!A:B,2,FALSE))</f>
        <v>金币</v>
      </c>
      <c r="G270">
        <f t="shared" si="68"/>
        <v>50</v>
      </c>
      <c r="H270" t="str">
        <f t="shared" si="62"/>
        <v>{"g":20,"i":[</v>
      </c>
      <c r="I270" t="str">
        <f>I$6&amp;VLOOKUP(F270,物品!B:C,2,FALSE)</f>
        <v>{"t":"i","i":1</v>
      </c>
      <c r="J270" t="str">
        <f t="shared" si="63"/>
        <v>,"c":50,"tr":0}</v>
      </c>
      <c r="K270" t="str">
        <f t="shared" si="64"/>
        <v>]}</v>
      </c>
      <c r="L270" t="str">
        <f t="shared" si="65"/>
        <v>{"g":20,"i":[{"t":"i","i":1,"c":50,"tr":0}]}</v>
      </c>
      <c r="M270">
        <f t="shared" si="69"/>
        <v>57</v>
      </c>
      <c r="N270">
        <f t="shared" si="70"/>
        <v>2</v>
      </c>
      <c r="O270">
        <f t="shared" si="71"/>
        <v>11</v>
      </c>
    </row>
    <row r="271" spans="1:15" x14ac:dyDescent="0.15">
      <c r="A271">
        <f t="shared" si="67"/>
        <v>0.2</v>
      </c>
      <c r="B271">
        <f t="shared" si="61"/>
        <v>700057005</v>
      </c>
      <c r="C271">
        <f t="shared" si="60"/>
        <v>700057</v>
      </c>
      <c r="D271">
        <f t="shared" si="66"/>
        <v>5</v>
      </c>
      <c r="E271">
        <v>20</v>
      </c>
      <c r="F271" s="5" t="str">
        <f>_xlfn.IFNA(IF(N271=0,VLOOKUP(O271,映射表!A:B,2,FALSE),VLOOKUP(D271,映射表!E:F,2,FALSE)),VLOOKUP(VLOOKUP(O271&amp;D271,映射表!J:K,2,FALSE),映射表!A:B,2,FALSE))</f>
        <v>低级经验丹</v>
      </c>
      <c r="G271">
        <f t="shared" si="68"/>
        <v>1</v>
      </c>
      <c r="H271" t="str">
        <f t="shared" si="62"/>
        <v>{"g":20,"i":[</v>
      </c>
      <c r="I271" t="str">
        <f>I$6&amp;VLOOKUP(F271,物品!B:C,2,FALSE)</f>
        <v>{"t":"i","i":29001</v>
      </c>
      <c r="J271" t="str">
        <f t="shared" si="63"/>
        <v>,"c":1,"tr":0}</v>
      </c>
      <c r="K271" t="str">
        <f t="shared" si="64"/>
        <v>]}</v>
      </c>
      <c r="L271" t="str">
        <f t="shared" si="65"/>
        <v>{"g":20,"i":[{"t":"i","i":29001,"c":1,"tr":0}]}</v>
      </c>
      <c r="M271">
        <f t="shared" si="69"/>
        <v>57</v>
      </c>
      <c r="N271">
        <f t="shared" si="70"/>
        <v>2</v>
      </c>
      <c r="O271">
        <f t="shared" si="71"/>
        <v>11</v>
      </c>
    </row>
    <row r="272" spans="1:15" x14ac:dyDescent="0.15">
      <c r="A272">
        <f t="shared" si="67"/>
        <v>0.2</v>
      </c>
      <c r="B272">
        <f t="shared" si="61"/>
        <v>700058001</v>
      </c>
      <c r="C272">
        <f t="shared" si="60"/>
        <v>700058</v>
      </c>
      <c r="D272">
        <f t="shared" si="66"/>
        <v>1</v>
      </c>
      <c r="E272">
        <v>20</v>
      </c>
      <c r="F272" s="5" t="str">
        <f>_xlfn.IFNA(IF(N272=0,VLOOKUP(O272,映射表!A:B,2,FALSE),VLOOKUP(D272,映射表!E:F,2,FALSE)),VLOOKUP(VLOOKUP(O272&amp;D272,映射表!J:K,2,FALSE),映射表!A:B,2,FALSE))</f>
        <v>装备进阶材料5-2</v>
      </c>
      <c r="G272">
        <f t="shared" si="68"/>
        <v>1</v>
      </c>
      <c r="H272" t="str">
        <f t="shared" si="62"/>
        <v>{"g":20,"i":[</v>
      </c>
      <c r="I272" t="str">
        <f>I$6&amp;VLOOKUP(F272,物品!B:C,2,FALSE)</f>
        <v>{"t":"i","i":25052</v>
      </c>
      <c r="J272" t="str">
        <f t="shared" si="63"/>
        <v>,"c":1,"tr":0}</v>
      </c>
      <c r="K272" t="str">
        <f t="shared" si="64"/>
        <v>]}</v>
      </c>
      <c r="L272" t="str">
        <f t="shared" si="65"/>
        <v>{"g":20,"i":[{"t":"i","i":25052,"c":1,"tr":0}]}</v>
      </c>
      <c r="M272">
        <f t="shared" si="69"/>
        <v>58</v>
      </c>
      <c r="N272">
        <f t="shared" si="70"/>
        <v>3</v>
      </c>
      <c r="O272">
        <f t="shared" si="71"/>
        <v>11</v>
      </c>
    </row>
    <row r="273" spans="1:15" x14ac:dyDescent="0.15">
      <c r="A273">
        <f t="shared" si="67"/>
        <v>0.2</v>
      </c>
      <c r="B273">
        <f t="shared" si="61"/>
        <v>700058002</v>
      </c>
      <c r="C273">
        <f t="shared" si="60"/>
        <v>700058</v>
      </c>
      <c r="D273">
        <f t="shared" si="66"/>
        <v>2</v>
      </c>
      <c r="E273">
        <v>20</v>
      </c>
      <c r="F273" s="5" t="str">
        <f>_xlfn.IFNA(IF(N273=0,VLOOKUP(O273,映射表!A:B,2,FALSE),VLOOKUP(D273,映射表!E:F,2,FALSE)),VLOOKUP(VLOOKUP(O273&amp;D273,映射表!J:K,2,FALSE),映射表!A:B,2,FALSE))</f>
        <v>装备进阶材料5-1</v>
      </c>
      <c r="G273">
        <f t="shared" si="68"/>
        <v>1</v>
      </c>
      <c r="H273" t="str">
        <f t="shared" si="62"/>
        <v>{"g":20,"i":[</v>
      </c>
      <c r="I273" t="str">
        <f>I$6&amp;VLOOKUP(F273,物品!B:C,2,FALSE)</f>
        <v>{"t":"i","i":25051</v>
      </c>
      <c r="J273" t="str">
        <f t="shared" si="63"/>
        <v>,"c":1,"tr":0}</v>
      </c>
      <c r="K273" t="str">
        <f t="shared" si="64"/>
        <v>]}</v>
      </c>
      <c r="L273" t="str">
        <f t="shared" si="65"/>
        <v>{"g":20,"i":[{"t":"i","i":25051,"c":1,"tr":0}]}</v>
      </c>
      <c r="M273">
        <f t="shared" si="69"/>
        <v>58</v>
      </c>
      <c r="N273">
        <f t="shared" si="70"/>
        <v>3</v>
      </c>
      <c r="O273">
        <f t="shared" si="71"/>
        <v>11</v>
      </c>
    </row>
    <row r="274" spans="1:15" x14ac:dyDescent="0.15">
      <c r="A274">
        <f t="shared" si="67"/>
        <v>0.2</v>
      </c>
      <c r="B274">
        <f t="shared" si="61"/>
        <v>700058003</v>
      </c>
      <c r="C274">
        <f t="shared" si="60"/>
        <v>700058</v>
      </c>
      <c r="D274">
        <f t="shared" si="66"/>
        <v>3</v>
      </c>
      <c r="E274">
        <v>20</v>
      </c>
      <c r="F274" s="5" t="str">
        <f>_xlfn.IFNA(IF(N274=0,VLOOKUP(O274,映射表!A:B,2,FALSE),VLOOKUP(D274,映射表!E:F,2,FALSE)),VLOOKUP(VLOOKUP(O274&amp;D274,映射表!J:K,2,FALSE),映射表!A:B,2,FALSE))</f>
        <v>装备进阶材料6-1</v>
      </c>
      <c r="G274">
        <f t="shared" si="68"/>
        <v>1</v>
      </c>
      <c r="H274" t="str">
        <f t="shared" si="62"/>
        <v>{"g":20,"i":[</v>
      </c>
      <c r="I274" t="str">
        <f>I$6&amp;VLOOKUP(F274,物品!B:C,2,FALSE)</f>
        <v>{"t":"i","i":25061</v>
      </c>
      <c r="J274" t="str">
        <f t="shared" si="63"/>
        <v>,"c":1,"tr":0}</v>
      </c>
      <c r="K274" t="str">
        <f t="shared" si="64"/>
        <v>]}</v>
      </c>
      <c r="L274" t="str">
        <f t="shared" si="65"/>
        <v>{"g":20,"i":[{"t":"i","i":25061,"c":1,"tr":0}]}</v>
      </c>
      <c r="M274">
        <f t="shared" si="69"/>
        <v>58</v>
      </c>
      <c r="N274">
        <f t="shared" si="70"/>
        <v>3</v>
      </c>
      <c r="O274">
        <f t="shared" si="71"/>
        <v>11</v>
      </c>
    </row>
    <row r="275" spans="1:15" x14ac:dyDescent="0.15">
      <c r="A275">
        <f t="shared" si="67"/>
        <v>0.2</v>
      </c>
      <c r="B275">
        <f t="shared" si="61"/>
        <v>700058004</v>
      </c>
      <c r="C275">
        <f t="shared" si="60"/>
        <v>700058</v>
      </c>
      <c r="D275">
        <f t="shared" si="66"/>
        <v>4</v>
      </c>
      <c r="E275">
        <v>20</v>
      </c>
      <c r="F275" s="5" t="str">
        <f>_xlfn.IFNA(IF(N275=0,VLOOKUP(O275,映射表!A:B,2,FALSE),VLOOKUP(D275,映射表!E:F,2,FALSE)),VLOOKUP(VLOOKUP(O275&amp;D275,映射表!J:K,2,FALSE),映射表!A:B,2,FALSE))</f>
        <v>金币</v>
      </c>
      <c r="G275">
        <f t="shared" si="68"/>
        <v>50</v>
      </c>
      <c r="H275" t="str">
        <f t="shared" si="62"/>
        <v>{"g":20,"i":[</v>
      </c>
      <c r="I275" t="str">
        <f>I$6&amp;VLOOKUP(F275,物品!B:C,2,FALSE)</f>
        <v>{"t":"i","i":1</v>
      </c>
      <c r="J275" t="str">
        <f t="shared" si="63"/>
        <v>,"c":50,"tr":0}</v>
      </c>
      <c r="K275" t="str">
        <f t="shared" si="64"/>
        <v>]}</v>
      </c>
      <c r="L275" t="str">
        <f t="shared" si="65"/>
        <v>{"g":20,"i":[{"t":"i","i":1,"c":50,"tr":0}]}</v>
      </c>
      <c r="M275">
        <f t="shared" si="69"/>
        <v>58</v>
      </c>
      <c r="N275">
        <f t="shared" si="70"/>
        <v>3</v>
      </c>
      <c r="O275">
        <f t="shared" si="71"/>
        <v>11</v>
      </c>
    </row>
    <row r="276" spans="1:15" x14ac:dyDescent="0.15">
      <c r="A276">
        <f t="shared" si="67"/>
        <v>0.2</v>
      </c>
      <c r="B276">
        <f t="shared" si="61"/>
        <v>700058005</v>
      </c>
      <c r="C276">
        <f t="shared" ref="C276:C339" si="72">IF(D276=1,C275+1,C275)</f>
        <v>700058</v>
      </c>
      <c r="D276">
        <f t="shared" si="66"/>
        <v>5</v>
      </c>
      <c r="E276">
        <v>20</v>
      </c>
      <c r="F276" s="5" t="str">
        <f>_xlfn.IFNA(IF(N276=0,VLOOKUP(O276,映射表!A:B,2,FALSE),VLOOKUP(D276,映射表!E:F,2,FALSE)),VLOOKUP(VLOOKUP(O276&amp;D276,映射表!J:K,2,FALSE),映射表!A:B,2,FALSE))</f>
        <v>低级经验丹</v>
      </c>
      <c r="G276">
        <f t="shared" si="68"/>
        <v>1</v>
      </c>
      <c r="H276" t="str">
        <f t="shared" si="62"/>
        <v>{"g":20,"i":[</v>
      </c>
      <c r="I276" t="str">
        <f>I$6&amp;VLOOKUP(F276,物品!B:C,2,FALSE)</f>
        <v>{"t":"i","i":29001</v>
      </c>
      <c r="J276" t="str">
        <f t="shared" si="63"/>
        <v>,"c":1,"tr":0}</v>
      </c>
      <c r="K276" t="str">
        <f t="shared" si="64"/>
        <v>]}</v>
      </c>
      <c r="L276" t="str">
        <f t="shared" si="65"/>
        <v>{"g":20,"i":[{"t":"i","i":29001,"c":1,"tr":0}]}</v>
      </c>
      <c r="M276">
        <f t="shared" si="69"/>
        <v>58</v>
      </c>
      <c r="N276">
        <f t="shared" si="70"/>
        <v>3</v>
      </c>
      <c r="O276">
        <f t="shared" si="71"/>
        <v>11</v>
      </c>
    </row>
    <row r="277" spans="1:15" x14ac:dyDescent="0.15">
      <c r="A277">
        <f t="shared" si="67"/>
        <v>0.2</v>
      </c>
      <c r="B277">
        <f t="shared" si="61"/>
        <v>700059001</v>
      </c>
      <c r="C277">
        <f t="shared" si="72"/>
        <v>700059</v>
      </c>
      <c r="D277">
        <f t="shared" si="66"/>
        <v>1</v>
      </c>
      <c r="E277">
        <v>20</v>
      </c>
      <c r="F277" s="5" t="str">
        <f>_xlfn.IFNA(IF(N277=0,VLOOKUP(O277,映射表!A:B,2,FALSE),VLOOKUP(D277,映射表!E:F,2,FALSE)),VLOOKUP(VLOOKUP(O277&amp;D277,映射表!J:K,2,FALSE),映射表!A:B,2,FALSE))</f>
        <v>装备进阶材料5-2</v>
      </c>
      <c r="G277">
        <f t="shared" si="68"/>
        <v>1</v>
      </c>
      <c r="H277" t="str">
        <f t="shared" si="62"/>
        <v>{"g":20,"i":[</v>
      </c>
      <c r="I277" t="str">
        <f>I$6&amp;VLOOKUP(F277,物品!B:C,2,FALSE)</f>
        <v>{"t":"i","i":25052</v>
      </c>
      <c r="J277" t="str">
        <f t="shared" si="63"/>
        <v>,"c":1,"tr":0}</v>
      </c>
      <c r="K277" t="str">
        <f t="shared" si="64"/>
        <v>]}</v>
      </c>
      <c r="L277" t="str">
        <f t="shared" si="65"/>
        <v>{"g":20,"i":[{"t":"i","i":25052,"c":1,"tr":0}]}</v>
      </c>
      <c r="M277">
        <f t="shared" si="69"/>
        <v>59</v>
      </c>
      <c r="N277">
        <f t="shared" si="70"/>
        <v>4</v>
      </c>
      <c r="O277">
        <f t="shared" si="71"/>
        <v>11</v>
      </c>
    </row>
    <row r="278" spans="1:15" x14ac:dyDescent="0.15">
      <c r="A278">
        <f t="shared" si="67"/>
        <v>0.2</v>
      </c>
      <c r="B278">
        <f t="shared" si="61"/>
        <v>700059002</v>
      </c>
      <c r="C278">
        <f t="shared" si="72"/>
        <v>700059</v>
      </c>
      <c r="D278">
        <f t="shared" si="66"/>
        <v>2</v>
      </c>
      <c r="E278">
        <v>20</v>
      </c>
      <c r="F278" s="5" t="str">
        <f>_xlfn.IFNA(IF(N278=0,VLOOKUP(O278,映射表!A:B,2,FALSE),VLOOKUP(D278,映射表!E:F,2,FALSE)),VLOOKUP(VLOOKUP(O278&amp;D278,映射表!J:K,2,FALSE),映射表!A:B,2,FALSE))</f>
        <v>装备进阶材料5-1</v>
      </c>
      <c r="G278">
        <f t="shared" si="68"/>
        <v>1</v>
      </c>
      <c r="H278" t="str">
        <f t="shared" si="62"/>
        <v>{"g":20,"i":[</v>
      </c>
      <c r="I278" t="str">
        <f>I$6&amp;VLOOKUP(F278,物品!B:C,2,FALSE)</f>
        <v>{"t":"i","i":25051</v>
      </c>
      <c r="J278" t="str">
        <f t="shared" si="63"/>
        <v>,"c":1,"tr":0}</v>
      </c>
      <c r="K278" t="str">
        <f t="shared" si="64"/>
        <v>]}</v>
      </c>
      <c r="L278" t="str">
        <f t="shared" si="65"/>
        <v>{"g":20,"i":[{"t":"i","i":25051,"c":1,"tr":0}]}</v>
      </c>
      <c r="M278">
        <f t="shared" si="69"/>
        <v>59</v>
      </c>
      <c r="N278">
        <f t="shared" si="70"/>
        <v>4</v>
      </c>
      <c r="O278">
        <f t="shared" si="71"/>
        <v>11</v>
      </c>
    </row>
    <row r="279" spans="1:15" x14ac:dyDescent="0.15">
      <c r="A279">
        <f t="shared" si="67"/>
        <v>0.2</v>
      </c>
      <c r="B279">
        <f t="shared" si="61"/>
        <v>700059003</v>
      </c>
      <c r="C279">
        <f t="shared" si="72"/>
        <v>700059</v>
      </c>
      <c r="D279">
        <f t="shared" si="66"/>
        <v>3</v>
      </c>
      <c r="E279">
        <v>20</v>
      </c>
      <c r="F279" s="5" t="str">
        <f>_xlfn.IFNA(IF(N279=0,VLOOKUP(O279,映射表!A:B,2,FALSE),VLOOKUP(D279,映射表!E:F,2,FALSE)),VLOOKUP(VLOOKUP(O279&amp;D279,映射表!J:K,2,FALSE),映射表!A:B,2,FALSE))</f>
        <v>装备进阶材料6-1</v>
      </c>
      <c r="G279">
        <f t="shared" si="68"/>
        <v>1</v>
      </c>
      <c r="H279" t="str">
        <f t="shared" si="62"/>
        <v>{"g":20,"i":[</v>
      </c>
      <c r="I279" t="str">
        <f>I$6&amp;VLOOKUP(F279,物品!B:C,2,FALSE)</f>
        <v>{"t":"i","i":25061</v>
      </c>
      <c r="J279" t="str">
        <f t="shared" si="63"/>
        <v>,"c":1,"tr":0}</v>
      </c>
      <c r="K279" t="str">
        <f t="shared" si="64"/>
        <v>]}</v>
      </c>
      <c r="L279" t="str">
        <f t="shared" si="65"/>
        <v>{"g":20,"i":[{"t":"i","i":25061,"c":1,"tr":0}]}</v>
      </c>
      <c r="M279">
        <f t="shared" si="69"/>
        <v>59</v>
      </c>
      <c r="N279">
        <f t="shared" si="70"/>
        <v>4</v>
      </c>
      <c r="O279">
        <f t="shared" si="71"/>
        <v>11</v>
      </c>
    </row>
    <row r="280" spans="1:15" x14ac:dyDescent="0.15">
      <c r="A280">
        <f t="shared" si="67"/>
        <v>0.2</v>
      </c>
      <c r="B280">
        <f t="shared" si="61"/>
        <v>700059004</v>
      </c>
      <c r="C280">
        <f t="shared" si="72"/>
        <v>700059</v>
      </c>
      <c r="D280">
        <f t="shared" si="66"/>
        <v>4</v>
      </c>
      <c r="E280">
        <v>20</v>
      </c>
      <c r="F280" s="5" t="str">
        <f>_xlfn.IFNA(IF(N280=0,VLOOKUP(O280,映射表!A:B,2,FALSE),VLOOKUP(D280,映射表!E:F,2,FALSE)),VLOOKUP(VLOOKUP(O280&amp;D280,映射表!J:K,2,FALSE),映射表!A:B,2,FALSE))</f>
        <v>金币</v>
      </c>
      <c r="G280">
        <f t="shared" si="68"/>
        <v>50</v>
      </c>
      <c r="H280" t="str">
        <f t="shared" si="62"/>
        <v>{"g":20,"i":[</v>
      </c>
      <c r="I280" t="str">
        <f>I$6&amp;VLOOKUP(F280,物品!B:C,2,FALSE)</f>
        <v>{"t":"i","i":1</v>
      </c>
      <c r="J280" t="str">
        <f t="shared" si="63"/>
        <v>,"c":50,"tr":0}</v>
      </c>
      <c r="K280" t="str">
        <f t="shared" si="64"/>
        <v>]}</v>
      </c>
      <c r="L280" t="str">
        <f t="shared" si="65"/>
        <v>{"g":20,"i":[{"t":"i","i":1,"c":50,"tr":0}]}</v>
      </c>
      <c r="M280">
        <f t="shared" si="69"/>
        <v>59</v>
      </c>
      <c r="N280">
        <f t="shared" si="70"/>
        <v>4</v>
      </c>
      <c r="O280">
        <f t="shared" si="71"/>
        <v>11</v>
      </c>
    </row>
    <row r="281" spans="1:15" x14ac:dyDescent="0.15">
      <c r="A281">
        <f t="shared" si="67"/>
        <v>0.2</v>
      </c>
      <c r="B281">
        <f t="shared" si="61"/>
        <v>700059005</v>
      </c>
      <c r="C281">
        <f t="shared" si="72"/>
        <v>700059</v>
      </c>
      <c r="D281">
        <f t="shared" si="66"/>
        <v>5</v>
      </c>
      <c r="E281">
        <v>20</v>
      </c>
      <c r="F281" s="5" t="str">
        <f>_xlfn.IFNA(IF(N281=0,VLOOKUP(O281,映射表!A:B,2,FALSE),VLOOKUP(D281,映射表!E:F,2,FALSE)),VLOOKUP(VLOOKUP(O281&amp;D281,映射表!J:K,2,FALSE),映射表!A:B,2,FALSE))</f>
        <v>低级经验丹</v>
      </c>
      <c r="G281">
        <f t="shared" si="68"/>
        <v>1</v>
      </c>
      <c r="H281" t="str">
        <f t="shared" si="62"/>
        <v>{"g":20,"i":[</v>
      </c>
      <c r="I281" t="str">
        <f>I$6&amp;VLOOKUP(F281,物品!B:C,2,FALSE)</f>
        <v>{"t":"i","i":29001</v>
      </c>
      <c r="J281" t="str">
        <f t="shared" si="63"/>
        <v>,"c":1,"tr":0}</v>
      </c>
      <c r="K281" t="str">
        <f t="shared" si="64"/>
        <v>]}</v>
      </c>
      <c r="L281" t="str">
        <f t="shared" si="65"/>
        <v>{"g":20,"i":[{"t":"i","i":29001,"c":1,"tr":0}]}</v>
      </c>
      <c r="M281">
        <f t="shared" si="69"/>
        <v>59</v>
      </c>
      <c r="N281">
        <f t="shared" si="70"/>
        <v>4</v>
      </c>
      <c r="O281">
        <f t="shared" si="71"/>
        <v>11</v>
      </c>
    </row>
    <row r="282" spans="1:15" x14ac:dyDescent="0.15">
      <c r="A282">
        <f t="shared" si="67"/>
        <v>0.2</v>
      </c>
      <c r="B282">
        <f t="shared" si="61"/>
        <v>700060001</v>
      </c>
      <c r="C282">
        <f t="shared" si="72"/>
        <v>700060</v>
      </c>
      <c r="D282">
        <f t="shared" si="66"/>
        <v>1</v>
      </c>
      <c r="E282">
        <v>20</v>
      </c>
      <c r="F282" s="5" t="str">
        <f>_xlfn.IFNA(IF(N282=0,VLOOKUP(O282,映射表!A:B,2,FALSE),VLOOKUP(D282,映射表!E:F,2,FALSE)),VLOOKUP(VLOOKUP(O282&amp;D282,映射表!J:K,2,FALSE),映射表!A:B,2,FALSE))</f>
        <v>装备进阶材料6-2</v>
      </c>
      <c r="G282">
        <f t="shared" si="68"/>
        <v>1</v>
      </c>
      <c r="H282" t="str">
        <f t="shared" si="62"/>
        <v>{"g":20,"i":[</v>
      </c>
      <c r="I282" t="str">
        <f>I$6&amp;VLOOKUP(F282,物品!B:C,2,FALSE)</f>
        <v>{"t":"i","i":25062</v>
      </c>
      <c r="J282" t="str">
        <f t="shared" si="63"/>
        <v>,"c":1,"tr":0}</v>
      </c>
      <c r="K282" t="str">
        <f t="shared" si="64"/>
        <v>]}</v>
      </c>
      <c r="L282" t="str">
        <f t="shared" si="65"/>
        <v>{"g":20,"i":[{"t":"i","i":25062,"c":1,"tr":0}]}</v>
      </c>
      <c r="M282">
        <f t="shared" si="69"/>
        <v>60</v>
      </c>
      <c r="N282">
        <f t="shared" si="70"/>
        <v>0</v>
      </c>
      <c r="O282">
        <f t="shared" si="71"/>
        <v>12</v>
      </c>
    </row>
    <row r="283" spans="1:15" x14ac:dyDescent="0.15">
      <c r="A283">
        <f t="shared" si="67"/>
        <v>0.2</v>
      </c>
      <c r="B283">
        <f t="shared" si="61"/>
        <v>700060002</v>
      </c>
      <c r="C283">
        <f t="shared" si="72"/>
        <v>700060</v>
      </c>
      <c r="D283">
        <f t="shared" si="66"/>
        <v>2</v>
      </c>
      <c r="E283">
        <v>20</v>
      </c>
      <c r="F283" s="5" t="str">
        <f>_xlfn.IFNA(IF(N283=0,VLOOKUP(O283,映射表!A:B,2,FALSE),VLOOKUP(D283,映射表!E:F,2,FALSE)),VLOOKUP(VLOOKUP(O283&amp;D283,映射表!J:K,2,FALSE),映射表!A:B,2,FALSE))</f>
        <v>装备进阶材料6-2</v>
      </c>
      <c r="G283">
        <f t="shared" si="68"/>
        <v>1</v>
      </c>
      <c r="H283" t="str">
        <f t="shared" si="62"/>
        <v>{"g":20,"i":[</v>
      </c>
      <c r="I283" t="str">
        <f>I$6&amp;VLOOKUP(F283,物品!B:C,2,FALSE)</f>
        <v>{"t":"i","i":25062</v>
      </c>
      <c r="J283" t="str">
        <f t="shared" si="63"/>
        <v>,"c":1,"tr":0}</v>
      </c>
      <c r="K283" t="str">
        <f t="shared" si="64"/>
        <v>]}</v>
      </c>
      <c r="L283" t="str">
        <f t="shared" si="65"/>
        <v>{"g":20,"i":[{"t":"i","i":25062,"c":1,"tr":0}]}</v>
      </c>
      <c r="M283">
        <f t="shared" si="69"/>
        <v>60</v>
      </c>
      <c r="N283">
        <f t="shared" si="70"/>
        <v>0</v>
      </c>
      <c r="O283">
        <f t="shared" si="71"/>
        <v>12</v>
      </c>
    </row>
    <row r="284" spans="1:15" x14ac:dyDescent="0.15">
      <c r="A284">
        <f t="shared" si="67"/>
        <v>0.2</v>
      </c>
      <c r="B284">
        <f t="shared" si="61"/>
        <v>700060003</v>
      </c>
      <c r="C284">
        <f t="shared" si="72"/>
        <v>700060</v>
      </c>
      <c r="D284">
        <f t="shared" si="66"/>
        <v>3</v>
      </c>
      <c r="E284">
        <v>20</v>
      </c>
      <c r="F284" s="5" t="str">
        <f>_xlfn.IFNA(IF(N284=0,VLOOKUP(O284,映射表!A:B,2,FALSE),VLOOKUP(D284,映射表!E:F,2,FALSE)),VLOOKUP(VLOOKUP(O284&amp;D284,映射表!J:K,2,FALSE),映射表!A:B,2,FALSE))</f>
        <v>装备进阶材料6-2</v>
      </c>
      <c r="G284">
        <f t="shared" si="68"/>
        <v>1</v>
      </c>
      <c r="H284" t="str">
        <f t="shared" si="62"/>
        <v>{"g":20,"i":[</v>
      </c>
      <c r="I284" t="str">
        <f>I$6&amp;VLOOKUP(F284,物品!B:C,2,FALSE)</f>
        <v>{"t":"i","i":25062</v>
      </c>
      <c r="J284" t="str">
        <f t="shared" si="63"/>
        <v>,"c":1,"tr":0}</v>
      </c>
      <c r="K284" t="str">
        <f t="shared" si="64"/>
        <v>]}</v>
      </c>
      <c r="L284" t="str">
        <f t="shared" si="65"/>
        <v>{"g":20,"i":[{"t":"i","i":25062,"c":1,"tr":0}]}</v>
      </c>
      <c r="M284">
        <f t="shared" si="69"/>
        <v>60</v>
      </c>
      <c r="N284">
        <f t="shared" si="70"/>
        <v>0</v>
      </c>
      <c r="O284">
        <f t="shared" si="71"/>
        <v>12</v>
      </c>
    </row>
    <row r="285" spans="1:15" x14ac:dyDescent="0.15">
      <c r="A285">
        <f t="shared" si="67"/>
        <v>0.2</v>
      </c>
      <c r="B285">
        <f t="shared" ref="B285:B348" si="73">C285*1000+D285</f>
        <v>700060004</v>
      </c>
      <c r="C285">
        <f t="shared" si="72"/>
        <v>700060</v>
      </c>
      <c r="D285">
        <f t="shared" si="66"/>
        <v>4</v>
      </c>
      <c r="E285">
        <v>20</v>
      </c>
      <c r="F285" s="5" t="str">
        <f>_xlfn.IFNA(IF(N285=0,VLOOKUP(O285,映射表!A:B,2,FALSE),VLOOKUP(D285,映射表!E:F,2,FALSE)),VLOOKUP(VLOOKUP(O285&amp;D285,映射表!J:K,2,FALSE),映射表!A:B,2,FALSE))</f>
        <v>装备进阶材料6-2</v>
      </c>
      <c r="G285">
        <f t="shared" si="68"/>
        <v>1</v>
      </c>
      <c r="H285" t="str">
        <f t="shared" ref="H285:H348" si="74">IF(E285=0,"",H$5&amp;E285&amp;H$6)</f>
        <v>{"g":20,"i":[</v>
      </c>
      <c r="I285" t="str">
        <f>I$6&amp;VLOOKUP(F285,物品!B:C,2,FALSE)</f>
        <v>{"t":"i","i":25062</v>
      </c>
      <c r="J285" t="str">
        <f t="shared" ref="J285:J348" si="75">J$5&amp;G285&amp;J$6</f>
        <v>,"c":1,"tr":0}</v>
      </c>
      <c r="K285" t="str">
        <f t="shared" ref="K285:K348" si="76">IF(H285="","",K$6)</f>
        <v>]}</v>
      </c>
      <c r="L285" t="str">
        <f t="shared" ref="L285:L348" si="77">H285&amp;I285&amp;J285&amp;K285</f>
        <v>{"g":20,"i":[{"t":"i","i":25062,"c":1,"tr":0}]}</v>
      </c>
      <c r="M285">
        <f t="shared" si="69"/>
        <v>60</v>
      </c>
      <c r="N285">
        <f t="shared" si="70"/>
        <v>0</v>
      </c>
      <c r="O285">
        <f t="shared" si="71"/>
        <v>12</v>
      </c>
    </row>
    <row r="286" spans="1:15" x14ac:dyDescent="0.15">
      <c r="A286">
        <f t="shared" si="67"/>
        <v>0.2</v>
      </c>
      <c r="B286">
        <f t="shared" si="73"/>
        <v>700060005</v>
      </c>
      <c r="C286">
        <f t="shared" si="72"/>
        <v>700060</v>
      </c>
      <c r="D286">
        <f t="shared" si="66"/>
        <v>5</v>
      </c>
      <c r="E286">
        <v>20</v>
      </c>
      <c r="F286" s="5" t="str">
        <f>_xlfn.IFNA(IF(N286=0,VLOOKUP(O286,映射表!A:B,2,FALSE),VLOOKUP(D286,映射表!E:F,2,FALSE)),VLOOKUP(VLOOKUP(O286&amp;D286,映射表!J:K,2,FALSE),映射表!A:B,2,FALSE))</f>
        <v>装备进阶材料6-2</v>
      </c>
      <c r="G286">
        <f t="shared" si="68"/>
        <v>1</v>
      </c>
      <c r="H286" t="str">
        <f t="shared" si="74"/>
        <v>{"g":20,"i":[</v>
      </c>
      <c r="I286" t="str">
        <f>I$6&amp;VLOOKUP(F286,物品!B:C,2,FALSE)</f>
        <v>{"t":"i","i":25062</v>
      </c>
      <c r="J286" t="str">
        <f t="shared" si="75"/>
        <v>,"c":1,"tr":0}</v>
      </c>
      <c r="K286" t="str">
        <f t="shared" si="76"/>
        <v>]}</v>
      </c>
      <c r="L286" t="str">
        <f t="shared" si="77"/>
        <v>{"g":20,"i":[{"t":"i","i":25062,"c":1,"tr":0}]}</v>
      </c>
      <c r="M286">
        <f t="shared" si="69"/>
        <v>60</v>
      </c>
      <c r="N286">
        <f t="shared" si="70"/>
        <v>0</v>
      </c>
      <c r="O286">
        <f t="shared" si="71"/>
        <v>12</v>
      </c>
    </row>
    <row r="287" spans="1:15" x14ac:dyDescent="0.15">
      <c r="A287">
        <f t="shared" si="67"/>
        <v>0.2</v>
      </c>
      <c r="B287">
        <f t="shared" si="73"/>
        <v>700061001</v>
      </c>
      <c r="C287">
        <f t="shared" si="72"/>
        <v>700061</v>
      </c>
      <c r="D287">
        <f t="shared" si="66"/>
        <v>1</v>
      </c>
      <c r="E287">
        <v>20</v>
      </c>
      <c r="F287" s="5" t="str">
        <f>_xlfn.IFNA(IF(N287=0,VLOOKUP(O287,映射表!A:B,2,FALSE),VLOOKUP(D287,映射表!E:F,2,FALSE)),VLOOKUP(VLOOKUP(O287&amp;D287,映射表!J:K,2,FALSE),映射表!A:B,2,FALSE))</f>
        <v>装备进阶材料5-2</v>
      </c>
      <c r="G287">
        <f t="shared" si="68"/>
        <v>1</v>
      </c>
      <c r="H287" t="str">
        <f t="shared" si="74"/>
        <v>{"g":20,"i":[</v>
      </c>
      <c r="I287" t="str">
        <f>I$6&amp;VLOOKUP(F287,物品!B:C,2,FALSE)</f>
        <v>{"t":"i","i":25052</v>
      </c>
      <c r="J287" t="str">
        <f t="shared" si="75"/>
        <v>,"c":1,"tr":0}</v>
      </c>
      <c r="K287" t="str">
        <f t="shared" si="76"/>
        <v>]}</v>
      </c>
      <c r="L287" t="str">
        <f t="shared" si="77"/>
        <v>{"g":20,"i":[{"t":"i","i":25052,"c":1,"tr":0}]}</v>
      </c>
      <c r="M287">
        <f t="shared" si="69"/>
        <v>61</v>
      </c>
      <c r="N287">
        <f t="shared" si="70"/>
        <v>1</v>
      </c>
      <c r="O287">
        <f t="shared" si="71"/>
        <v>12</v>
      </c>
    </row>
    <row r="288" spans="1:15" x14ac:dyDescent="0.15">
      <c r="A288">
        <f t="shared" si="67"/>
        <v>0.2</v>
      </c>
      <c r="B288">
        <f t="shared" si="73"/>
        <v>700061002</v>
      </c>
      <c r="C288">
        <f t="shared" si="72"/>
        <v>700061</v>
      </c>
      <c r="D288">
        <f t="shared" si="66"/>
        <v>2</v>
      </c>
      <c r="E288">
        <v>20</v>
      </c>
      <c r="F288" s="5" t="str">
        <f>_xlfn.IFNA(IF(N288=0,VLOOKUP(O288,映射表!A:B,2,FALSE),VLOOKUP(D288,映射表!E:F,2,FALSE)),VLOOKUP(VLOOKUP(O288&amp;D288,映射表!J:K,2,FALSE),映射表!A:B,2,FALSE))</f>
        <v>装备进阶材料5-1</v>
      </c>
      <c r="G288">
        <f t="shared" si="68"/>
        <v>1</v>
      </c>
      <c r="H288" t="str">
        <f t="shared" si="74"/>
        <v>{"g":20,"i":[</v>
      </c>
      <c r="I288" t="str">
        <f>I$6&amp;VLOOKUP(F288,物品!B:C,2,FALSE)</f>
        <v>{"t":"i","i":25051</v>
      </c>
      <c r="J288" t="str">
        <f t="shared" si="75"/>
        <v>,"c":1,"tr":0}</v>
      </c>
      <c r="K288" t="str">
        <f t="shared" si="76"/>
        <v>]}</v>
      </c>
      <c r="L288" t="str">
        <f t="shared" si="77"/>
        <v>{"g":20,"i":[{"t":"i","i":25051,"c":1,"tr":0}]}</v>
      </c>
      <c r="M288">
        <f t="shared" si="69"/>
        <v>61</v>
      </c>
      <c r="N288">
        <f t="shared" si="70"/>
        <v>1</v>
      </c>
      <c r="O288">
        <f t="shared" si="71"/>
        <v>12</v>
      </c>
    </row>
    <row r="289" spans="1:15" x14ac:dyDescent="0.15">
      <c r="A289">
        <f t="shared" si="67"/>
        <v>0.2</v>
      </c>
      <c r="B289">
        <f t="shared" si="73"/>
        <v>700061003</v>
      </c>
      <c r="C289">
        <f t="shared" si="72"/>
        <v>700061</v>
      </c>
      <c r="D289">
        <f t="shared" si="66"/>
        <v>3</v>
      </c>
      <c r="E289">
        <v>20</v>
      </c>
      <c r="F289" s="5" t="str">
        <f>_xlfn.IFNA(IF(N289=0,VLOOKUP(O289,映射表!A:B,2,FALSE),VLOOKUP(D289,映射表!E:F,2,FALSE)),VLOOKUP(VLOOKUP(O289&amp;D289,映射表!J:K,2,FALSE),映射表!A:B,2,FALSE))</f>
        <v>装备进阶材料6-2</v>
      </c>
      <c r="G289">
        <f t="shared" si="68"/>
        <v>1</v>
      </c>
      <c r="H289" t="str">
        <f t="shared" si="74"/>
        <v>{"g":20,"i":[</v>
      </c>
      <c r="I289" t="str">
        <f>I$6&amp;VLOOKUP(F289,物品!B:C,2,FALSE)</f>
        <v>{"t":"i","i":25062</v>
      </c>
      <c r="J289" t="str">
        <f t="shared" si="75"/>
        <v>,"c":1,"tr":0}</v>
      </c>
      <c r="K289" t="str">
        <f t="shared" si="76"/>
        <v>]}</v>
      </c>
      <c r="L289" t="str">
        <f t="shared" si="77"/>
        <v>{"g":20,"i":[{"t":"i","i":25062,"c":1,"tr":0}]}</v>
      </c>
      <c r="M289">
        <f t="shared" si="69"/>
        <v>61</v>
      </c>
      <c r="N289">
        <f t="shared" si="70"/>
        <v>1</v>
      </c>
      <c r="O289">
        <f t="shared" si="71"/>
        <v>12</v>
      </c>
    </row>
    <row r="290" spans="1:15" x14ac:dyDescent="0.15">
      <c r="A290">
        <f t="shared" si="67"/>
        <v>0.2</v>
      </c>
      <c r="B290">
        <f t="shared" si="73"/>
        <v>700061004</v>
      </c>
      <c r="C290">
        <f t="shared" si="72"/>
        <v>700061</v>
      </c>
      <c r="D290">
        <f t="shared" si="66"/>
        <v>4</v>
      </c>
      <c r="E290">
        <v>20</v>
      </c>
      <c r="F290" s="5" t="str">
        <f>_xlfn.IFNA(IF(N290=0,VLOOKUP(O290,映射表!A:B,2,FALSE),VLOOKUP(D290,映射表!E:F,2,FALSE)),VLOOKUP(VLOOKUP(O290&amp;D290,映射表!J:K,2,FALSE),映射表!A:B,2,FALSE))</f>
        <v>金币</v>
      </c>
      <c r="G290">
        <f t="shared" si="68"/>
        <v>50</v>
      </c>
      <c r="H290" t="str">
        <f t="shared" si="74"/>
        <v>{"g":20,"i":[</v>
      </c>
      <c r="I290" t="str">
        <f>I$6&amp;VLOOKUP(F290,物品!B:C,2,FALSE)</f>
        <v>{"t":"i","i":1</v>
      </c>
      <c r="J290" t="str">
        <f t="shared" si="75"/>
        <v>,"c":50,"tr":0}</v>
      </c>
      <c r="K290" t="str">
        <f t="shared" si="76"/>
        <v>]}</v>
      </c>
      <c r="L290" t="str">
        <f t="shared" si="77"/>
        <v>{"g":20,"i":[{"t":"i","i":1,"c":50,"tr":0}]}</v>
      </c>
      <c r="M290">
        <f t="shared" si="69"/>
        <v>61</v>
      </c>
      <c r="N290">
        <f t="shared" si="70"/>
        <v>1</v>
      </c>
      <c r="O290">
        <f t="shared" si="71"/>
        <v>12</v>
      </c>
    </row>
    <row r="291" spans="1:15" x14ac:dyDescent="0.15">
      <c r="A291">
        <f t="shared" si="67"/>
        <v>0.2</v>
      </c>
      <c r="B291">
        <f t="shared" si="73"/>
        <v>700061005</v>
      </c>
      <c r="C291">
        <f t="shared" si="72"/>
        <v>700061</v>
      </c>
      <c r="D291">
        <f t="shared" si="66"/>
        <v>5</v>
      </c>
      <c r="E291">
        <v>20</v>
      </c>
      <c r="F291" s="5" t="str">
        <f>_xlfn.IFNA(IF(N291=0,VLOOKUP(O291,映射表!A:B,2,FALSE),VLOOKUP(D291,映射表!E:F,2,FALSE)),VLOOKUP(VLOOKUP(O291&amp;D291,映射表!J:K,2,FALSE),映射表!A:B,2,FALSE))</f>
        <v>低级经验丹</v>
      </c>
      <c r="G291">
        <f t="shared" si="68"/>
        <v>1</v>
      </c>
      <c r="H291" t="str">
        <f t="shared" si="74"/>
        <v>{"g":20,"i":[</v>
      </c>
      <c r="I291" t="str">
        <f>I$6&amp;VLOOKUP(F291,物品!B:C,2,FALSE)</f>
        <v>{"t":"i","i":29001</v>
      </c>
      <c r="J291" t="str">
        <f t="shared" si="75"/>
        <v>,"c":1,"tr":0}</v>
      </c>
      <c r="K291" t="str">
        <f t="shared" si="76"/>
        <v>]}</v>
      </c>
      <c r="L291" t="str">
        <f t="shared" si="77"/>
        <v>{"g":20,"i":[{"t":"i","i":29001,"c":1,"tr":0}]}</v>
      </c>
      <c r="M291">
        <f t="shared" si="69"/>
        <v>61</v>
      </c>
      <c r="N291">
        <f t="shared" si="70"/>
        <v>1</v>
      </c>
      <c r="O291">
        <f t="shared" si="71"/>
        <v>12</v>
      </c>
    </row>
    <row r="292" spans="1:15" x14ac:dyDescent="0.15">
      <c r="A292">
        <f t="shared" si="67"/>
        <v>0.2</v>
      </c>
      <c r="B292">
        <f t="shared" si="73"/>
        <v>700062001</v>
      </c>
      <c r="C292">
        <f t="shared" si="72"/>
        <v>700062</v>
      </c>
      <c r="D292">
        <f t="shared" si="66"/>
        <v>1</v>
      </c>
      <c r="E292">
        <v>20</v>
      </c>
      <c r="F292" s="5" t="str">
        <f>_xlfn.IFNA(IF(N292=0,VLOOKUP(O292,映射表!A:B,2,FALSE),VLOOKUP(D292,映射表!E:F,2,FALSE)),VLOOKUP(VLOOKUP(O292&amp;D292,映射表!J:K,2,FALSE),映射表!A:B,2,FALSE))</f>
        <v>装备进阶材料5-2</v>
      </c>
      <c r="G292">
        <f t="shared" si="68"/>
        <v>1</v>
      </c>
      <c r="H292" t="str">
        <f t="shared" si="74"/>
        <v>{"g":20,"i":[</v>
      </c>
      <c r="I292" t="str">
        <f>I$6&amp;VLOOKUP(F292,物品!B:C,2,FALSE)</f>
        <v>{"t":"i","i":25052</v>
      </c>
      <c r="J292" t="str">
        <f t="shared" si="75"/>
        <v>,"c":1,"tr":0}</v>
      </c>
      <c r="K292" t="str">
        <f t="shared" si="76"/>
        <v>]}</v>
      </c>
      <c r="L292" t="str">
        <f t="shared" si="77"/>
        <v>{"g":20,"i":[{"t":"i","i":25052,"c":1,"tr":0}]}</v>
      </c>
      <c r="M292">
        <f t="shared" si="69"/>
        <v>62</v>
      </c>
      <c r="N292">
        <f t="shared" si="70"/>
        <v>2</v>
      </c>
      <c r="O292">
        <f t="shared" si="71"/>
        <v>12</v>
      </c>
    </row>
    <row r="293" spans="1:15" x14ac:dyDescent="0.15">
      <c r="A293">
        <f t="shared" si="67"/>
        <v>0.2</v>
      </c>
      <c r="B293">
        <f t="shared" si="73"/>
        <v>700062002</v>
      </c>
      <c r="C293">
        <f t="shared" si="72"/>
        <v>700062</v>
      </c>
      <c r="D293">
        <f t="shared" si="66"/>
        <v>2</v>
      </c>
      <c r="E293">
        <v>20</v>
      </c>
      <c r="F293" s="5" t="str">
        <f>_xlfn.IFNA(IF(N293=0,VLOOKUP(O293,映射表!A:B,2,FALSE),VLOOKUP(D293,映射表!E:F,2,FALSE)),VLOOKUP(VLOOKUP(O293&amp;D293,映射表!J:K,2,FALSE),映射表!A:B,2,FALSE))</f>
        <v>装备进阶材料5-1</v>
      </c>
      <c r="G293">
        <f t="shared" si="68"/>
        <v>1</v>
      </c>
      <c r="H293" t="str">
        <f t="shared" si="74"/>
        <v>{"g":20,"i":[</v>
      </c>
      <c r="I293" t="str">
        <f>I$6&amp;VLOOKUP(F293,物品!B:C,2,FALSE)</f>
        <v>{"t":"i","i":25051</v>
      </c>
      <c r="J293" t="str">
        <f t="shared" si="75"/>
        <v>,"c":1,"tr":0}</v>
      </c>
      <c r="K293" t="str">
        <f t="shared" si="76"/>
        <v>]}</v>
      </c>
      <c r="L293" t="str">
        <f t="shared" si="77"/>
        <v>{"g":20,"i":[{"t":"i","i":25051,"c":1,"tr":0}]}</v>
      </c>
      <c r="M293">
        <f t="shared" si="69"/>
        <v>62</v>
      </c>
      <c r="N293">
        <f t="shared" si="70"/>
        <v>2</v>
      </c>
      <c r="O293">
        <f t="shared" si="71"/>
        <v>12</v>
      </c>
    </row>
    <row r="294" spans="1:15" x14ac:dyDescent="0.15">
      <c r="A294">
        <f t="shared" si="67"/>
        <v>0.2</v>
      </c>
      <c r="B294">
        <f t="shared" si="73"/>
        <v>700062003</v>
      </c>
      <c r="C294">
        <f t="shared" si="72"/>
        <v>700062</v>
      </c>
      <c r="D294">
        <f t="shared" si="66"/>
        <v>3</v>
      </c>
      <c r="E294">
        <v>20</v>
      </c>
      <c r="F294" s="5" t="str">
        <f>_xlfn.IFNA(IF(N294=0,VLOOKUP(O294,映射表!A:B,2,FALSE),VLOOKUP(D294,映射表!E:F,2,FALSE)),VLOOKUP(VLOOKUP(O294&amp;D294,映射表!J:K,2,FALSE),映射表!A:B,2,FALSE))</f>
        <v>装备进阶材料6-2</v>
      </c>
      <c r="G294">
        <f t="shared" si="68"/>
        <v>1</v>
      </c>
      <c r="H294" t="str">
        <f t="shared" si="74"/>
        <v>{"g":20,"i":[</v>
      </c>
      <c r="I294" t="str">
        <f>I$6&amp;VLOOKUP(F294,物品!B:C,2,FALSE)</f>
        <v>{"t":"i","i":25062</v>
      </c>
      <c r="J294" t="str">
        <f t="shared" si="75"/>
        <v>,"c":1,"tr":0}</v>
      </c>
      <c r="K294" t="str">
        <f t="shared" si="76"/>
        <v>]}</v>
      </c>
      <c r="L294" t="str">
        <f t="shared" si="77"/>
        <v>{"g":20,"i":[{"t":"i","i":25062,"c":1,"tr":0}]}</v>
      </c>
      <c r="M294">
        <f t="shared" si="69"/>
        <v>62</v>
      </c>
      <c r="N294">
        <f t="shared" si="70"/>
        <v>2</v>
      </c>
      <c r="O294">
        <f t="shared" si="71"/>
        <v>12</v>
      </c>
    </row>
    <row r="295" spans="1:15" x14ac:dyDescent="0.15">
      <c r="A295">
        <f t="shared" si="67"/>
        <v>0.2</v>
      </c>
      <c r="B295">
        <f t="shared" si="73"/>
        <v>700062004</v>
      </c>
      <c r="C295">
        <f t="shared" si="72"/>
        <v>700062</v>
      </c>
      <c r="D295">
        <f t="shared" si="66"/>
        <v>4</v>
      </c>
      <c r="E295">
        <v>20</v>
      </c>
      <c r="F295" s="5" t="str">
        <f>_xlfn.IFNA(IF(N295=0,VLOOKUP(O295,映射表!A:B,2,FALSE),VLOOKUP(D295,映射表!E:F,2,FALSE)),VLOOKUP(VLOOKUP(O295&amp;D295,映射表!J:K,2,FALSE),映射表!A:B,2,FALSE))</f>
        <v>金币</v>
      </c>
      <c r="G295">
        <f t="shared" si="68"/>
        <v>50</v>
      </c>
      <c r="H295" t="str">
        <f t="shared" si="74"/>
        <v>{"g":20,"i":[</v>
      </c>
      <c r="I295" t="str">
        <f>I$6&amp;VLOOKUP(F295,物品!B:C,2,FALSE)</f>
        <v>{"t":"i","i":1</v>
      </c>
      <c r="J295" t="str">
        <f t="shared" si="75"/>
        <v>,"c":50,"tr":0}</v>
      </c>
      <c r="K295" t="str">
        <f t="shared" si="76"/>
        <v>]}</v>
      </c>
      <c r="L295" t="str">
        <f t="shared" si="77"/>
        <v>{"g":20,"i":[{"t":"i","i":1,"c":50,"tr":0}]}</v>
      </c>
      <c r="M295">
        <f t="shared" si="69"/>
        <v>62</v>
      </c>
      <c r="N295">
        <f t="shared" si="70"/>
        <v>2</v>
      </c>
      <c r="O295">
        <f t="shared" si="71"/>
        <v>12</v>
      </c>
    </row>
    <row r="296" spans="1:15" x14ac:dyDescent="0.15">
      <c r="A296">
        <f t="shared" si="67"/>
        <v>0.2</v>
      </c>
      <c r="B296">
        <f t="shared" si="73"/>
        <v>700062005</v>
      </c>
      <c r="C296">
        <f t="shared" si="72"/>
        <v>700062</v>
      </c>
      <c r="D296">
        <f t="shared" si="66"/>
        <v>5</v>
      </c>
      <c r="E296">
        <v>20</v>
      </c>
      <c r="F296" s="5" t="str">
        <f>_xlfn.IFNA(IF(N296=0,VLOOKUP(O296,映射表!A:B,2,FALSE),VLOOKUP(D296,映射表!E:F,2,FALSE)),VLOOKUP(VLOOKUP(O296&amp;D296,映射表!J:K,2,FALSE),映射表!A:B,2,FALSE))</f>
        <v>低级经验丹</v>
      </c>
      <c r="G296">
        <f t="shared" si="68"/>
        <v>1</v>
      </c>
      <c r="H296" t="str">
        <f t="shared" si="74"/>
        <v>{"g":20,"i":[</v>
      </c>
      <c r="I296" t="str">
        <f>I$6&amp;VLOOKUP(F296,物品!B:C,2,FALSE)</f>
        <v>{"t":"i","i":29001</v>
      </c>
      <c r="J296" t="str">
        <f t="shared" si="75"/>
        <v>,"c":1,"tr":0}</v>
      </c>
      <c r="K296" t="str">
        <f t="shared" si="76"/>
        <v>]}</v>
      </c>
      <c r="L296" t="str">
        <f t="shared" si="77"/>
        <v>{"g":20,"i":[{"t":"i","i":29001,"c":1,"tr":0}]}</v>
      </c>
      <c r="M296">
        <f t="shared" si="69"/>
        <v>62</v>
      </c>
      <c r="N296">
        <f t="shared" si="70"/>
        <v>2</v>
      </c>
      <c r="O296">
        <f t="shared" si="71"/>
        <v>12</v>
      </c>
    </row>
    <row r="297" spans="1:15" x14ac:dyDescent="0.15">
      <c r="A297">
        <f t="shared" si="67"/>
        <v>0.2</v>
      </c>
      <c r="B297">
        <f t="shared" si="73"/>
        <v>700063001</v>
      </c>
      <c r="C297">
        <f t="shared" si="72"/>
        <v>700063</v>
      </c>
      <c r="D297">
        <f t="shared" si="66"/>
        <v>1</v>
      </c>
      <c r="E297">
        <v>20</v>
      </c>
      <c r="F297" s="5" t="str">
        <f>_xlfn.IFNA(IF(N297=0,VLOOKUP(O297,映射表!A:B,2,FALSE),VLOOKUP(D297,映射表!E:F,2,FALSE)),VLOOKUP(VLOOKUP(O297&amp;D297,映射表!J:K,2,FALSE),映射表!A:B,2,FALSE))</f>
        <v>装备进阶材料5-2</v>
      </c>
      <c r="G297">
        <f t="shared" si="68"/>
        <v>1</v>
      </c>
      <c r="H297" t="str">
        <f t="shared" si="74"/>
        <v>{"g":20,"i":[</v>
      </c>
      <c r="I297" t="str">
        <f>I$6&amp;VLOOKUP(F297,物品!B:C,2,FALSE)</f>
        <v>{"t":"i","i":25052</v>
      </c>
      <c r="J297" t="str">
        <f t="shared" si="75"/>
        <v>,"c":1,"tr":0}</v>
      </c>
      <c r="K297" t="str">
        <f t="shared" si="76"/>
        <v>]}</v>
      </c>
      <c r="L297" t="str">
        <f t="shared" si="77"/>
        <v>{"g":20,"i":[{"t":"i","i":25052,"c":1,"tr":0}]}</v>
      </c>
      <c r="M297">
        <f t="shared" si="69"/>
        <v>63</v>
      </c>
      <c r="N297">
        <f t="shared" si="70"/>
        <v>3</v>
      </c>
      <c r="O297">
        <f t="shared" si="71"/>
        <v>12</v>
      </c>
    </row>
    <row r="298" spans="1:15" x14ac:dyDescent="0.15">
      <c r="A298">
        <f t="shared" si="67"/>
        <v>0.2</v>
      </c>
      <c r="B298">
        <f t="shared" si="73"/>
        <v>700063002</v>
      </c>
      <c r="C298">
        <f t="shared" si="72"/>
        <v>700063</v>
      </c>
      <c r="D298">
        <f t="shared" si="66"/>
        <v>2</v>
      </c>
      <c r="E298">
        <v>20</v>
      </c>
      <c r="F298" s="5" t="str">
        <f>_xlfn.IFNA(IF(N298=0,VLOOKUP(O298,映射表!A:B,2,FALSE),VLOOKUP(D298,映射表!E:F,2,FALSE)),VLOOKUP(VLOOKUP(O298&amp;D298,映射表!J:K,2,FALSE),映射表!A:B,2,FALSE))</f>
        <v>装备进阶材料5-1</v>
      </c>
      <c r="G298">
        <f t="shared" si="68"/>
        <v>1</v>
      </c>
      <c r="H298" t="str">
        <f t="shared" si="74"/>
        <v>{"g":20,"i":[</v>
      </c>
      <c r="I298" t="str">
        <f>I$6&amp;VLOOKUP(F298,物品!B:C,2,FALSE)</f>
        <v>{"t":"i","i":25051</v>
      </c>
      <c r="J298" t="str">
        <f t="shared" si="75"/>
        <v>,"c":1,"tr":0}</v>
      </c>
      <c r="K298" t="str">
        <f t="shared" si="76"/>
        <v>]}</v>
      </c>
      <c r="L298" t="str">
        <f t="shared" si="77"/>
        <v>{"g":20,"i":[{"t":"i","i":25051,"c":1,"tr":0}]}</v>
      </c>
      <c r="M298">
        <f t="shared" si="69"/>
        <v>63</v>
      </c>
      <c r="N298">
        <f t="shared" si="70"/>
        <v>3</v>
      </c>
      <c r="O298">
        <f t="shared" si="71"/>
        <v>12</v>
      </c>
    </row>
    <row r="299" spans="1:15" x14ac:dyDescent="0.15">
      <c r="A299">
        <f t="shared" si="67"/>
        <v>0.2</v>
      </c>
      <c r="B299">
        <f t="shared" si="73"/>
        <v>700063003</v>
      </c>
      <c r="C299">
        <f t="shared" si="72"/>
        <v>700063</v>
      </c>
      <c r="D299">
        <f t="shared" si="66"/>
        <v>3</v>
      </c>
      <c r="E299">
        <v>20</v>
      </c>
      <c r="F299" s="5" t="str">
        <f>_xlfn.IFNA(IF(N299=0,VLOOKUP(O299,映射表!A:B,2,FALSE),VLOOKUP(D299,映射表!E:F,2,FALSE)),VLOOKUP(VLOOKUP(O299&amp;D299,映射表!J:K,2,FALSE),映射表!A:B,2,FALSE))</f>
        <v>装备进阶材料6-2</v>
      </c>
      <c r="G299">
        <f t="shared" si="68"/>
        <v>1</v>
      </c>
      <c r="H299" t="str">
        <f t="shared" si="74"/>
        <v>{"g":20,"i":[</v>
      </c>
      <c r="I299" t="str">
        <f>I$6&amp;VLOOKUP(F299,物品!B:C,2,FALSE)</f>
        <v>{"t":"i","i":25062</v>
      </c>
      <c r="J299" t="str">
        <f t="shared" si="75"/>
        <v>,"c":1,"tr":0}</v>
      </c>
      <c r="K299" t="str">
        <f t="shared" si="76"/>
        <v>]}</v>
      </c>
      <c r="L299" t="str">
        <f t="shared" si="77"/>
        <v>{"g":20,"i":[{"t":"i","i":25062,"c":1,"tr":0}]}</v>
      </c>
      <c r="M299">
        <f t="shared" si="69"/>
        <v>63</v>
      </c>
      <c r="N299">
        <f t="shared" si="70"/>
        <v>3</v>
      </c>
      <c r="O299">
        <f t="shared" si="71"/>
        <v>12</v>
      </c>
    </row>
    <row r="300" spans="1:15" x14ac:dyDescent="0.15">
      <c r="A300">
        <f t="shared" si="67"/>
        <v>0.2</v>
      </c>
      <c r="B300">
        <f t="shared" si="73"/>
        <v>700063004</v>
      </c>
      <c r="C300">
        <f t="shared" si="72"/>
        <v>700063</v>
      </c>
      <c r="D300">
        <f t="shared" si="66"/>
        <v>4</v>
      </c>
      <c r="E300">
        <v>20</v>
      </c>
      <c r="F300" s="5" t="str">
        <f>_xlfn.IFNA(IF(N300=0,VLOOKUP(O300,映射表!A:B,2,FALSE),VLOOKUP(D300,映射表!E:F,2,FALSE)),VLOOKUP(VLOOKUP(O300&amp;D300,映射表!J:K,2,FALSE),映射表!A:B,2,FALSE))</f>
        <v>金币</v>
      </c>
      <c r="G300">
        <f t="shared" si="68"/>
        <v>50</v>
      </c>
      <c r="H300" t="str">
        <f t="shared" si="74"/>
        <v>{"g":20,"i":[</v>
      </c>
      <c r="I300" t="str">
        <f>I$6&amp;VLOOKUP(F300,物品!B:C,2,FALSE)</f>
        <v>{"t":"i","i":1</v>
      </c>
      <c r="J300" t="str">
        <f t="shared" si="75"/>
        <v>,"c":50,"tr":0}</v>
      </c>
      <c r="K300" t="str">
        <f t="shared" si="76"/>
        <v>]}</v>
      </c>
      <c r="L300" t="str">
        <f t="shared" si="77"/>
        <v>{"g":20,"i":[{"t":"i","i":1,"c":50,"tr":0}]}</v>
      </c>
      <c r="M300">
        <f t="shared" si="69"/>
        <v>63</v>
      </c>
      <c r="N300">
        <f t="shared" si="70"/>
        <v>3</v>
      </c>
      <c r="O300">
        <f t="shared" si="71"/>
        <v>12</v>
      </c>
    </row>
    <row r="301" spans="1:15" x14ac:dyDescent="0.15">
      <c r="A301">
        <f t="shared" si="67"/>
        <v>0.2</v>
      </c>
      <c r="B301">
        <f t="shared" si="73"/>
        <v>700063005</v>
      </c>
      <c r="C301">
        <f t="shared" si="72"/>
        <v>700063</v>
      </c>
      <c r="D301">
        <f t="shared" si="66"/>
        <v>5</v>
      </c>
      <c r="E301">
        <v>20</v>
      </c>
      <c r="F301" s="5" t="str">
        <f>_xlfn.IFNA(IF(N301=0,VLOOKUP(O301,映射表!A:B,2,FALSE),VLOOKUP(D301,映射表!E:F,2,FALSE)),VLOOKUP(VLOOKUP(O301&amp;D301,映射表!J:K,2,FALSE),映射表!A:B,2,FALSE))</f>
        <v>低级经验丹</v>
      </c>
      <c r="G301">
        <f t="shared" si="68"/>
        <v>1</v>
      </c>
      <c r="H301" t="str">
        <f t="shared" si="74"/>
        <v>{"g":20,"i":[</v>
      </c>
      <c r="I301" t="str">
        <f>I$6&amp;VLOOKUP(F301,物品!B:C,2,FALSE)</f>
        <v>{"t":"i","i":29001</v>
      </c>
      <c r="J301" t="str">
        <f t="shared" si="75"/>
        <v>,"c":1,"tr":0}</v>
      </c>
      <c r="K301" t="str">
        <f t="shared" si="76"/>
        <v>]}</v>
      </c>
      <c r="L301" t="str">
        <f t="shared" si="77"/>
        <v>{"g":20,"i":[{"t":"i","i":29001,"c":1,"tr":0}]}</v>
      </c>
      <c r="M301">
        <f t="shared" si="69"/>
        <v>63</v>
      </c>
      <c r="N301">
        <f t="shared" si="70"/>
        <v>3</v>
      </c>
      <c r="O301">
        <f t="shared" si="71"/>
        <v>12</v>
      </c>
    </row>
    <row r="302" spans="1:15" x14ac:dyDescent="0.15">
      <c r="A302">
        <f t="shared" si="67"/>
        <v>0.2</v>
      </c>
      <c r="B302">
        <f t="shared" si="73"/>
        <v>700064001</v>
      </c>
      <c r="C302">
        <f t="shared" si="72"/>
        <v>700064</v>
      </c>
      <c r="D302">
        <f t="shared" si="66"/>
        <v>1</v>
      </c>
      <c r="E302">
        <v>20</v>
      </c>
      <c r="F302" s="5" t="str">
        <f>_xlfn.IFNA(IF(N302=0,VLOOKUP(O302,映射表!A:B,2,FALSE),VLOOKUP(D302,映射表!E:F,2,FALSE)),VLOOKUP(VLOOKUP(O302&amp;D302,映射表!J:K,2,FALSE),映射表!A:B,2,FALSE))</f>
        <v>装备进阶材料5-2</v>
      </c>
      <c r="G302">
        <f t="shared" si="68"/>
        <v>1</v>
      </c>
      <c r="H302" t="str">
        <f t="shared" si="74"/>
        <v>{"g":20,"i":[</v>
      </c>
      <c r="I302" t="str">
        <f>I$6&amp;VLOOKUP(F302,物品!B:C,2,FALSE)</f>
        <v>{"t":"i","i":25052</v>
      </c>
      <c r="J302" t="str">
        <f t="shared" si="75"/>
        <v>,"c":1,"tr":0}</v>
      </c>
      <c r="K302" t="str">
        <f t="shared" si="76"/>
        <v>]}</v>
      </c>
      <c r="L302" t="str">
        <f t="shared" si="77"/>
        <v>{"g":20,"i":[{"t":"i","i":25052,"c":1,"tr":0}]}</v>
      </c>
      <c r="M302">
        <f t="shared" si="69"/>
        <v>64</v>
      </c>
      <c r="N302">
        <f t="shared" si="70"/>
        <v>4</v>
      </c>
      <c r="O302">
        <f t="shared" si="71"/>
        <v>12</v>
      </c>
    </row>
    <row r="303" spans="1:15" x14ac:dyDescent="0.15">
      <c r="A303">
        <f t="shared" si="67"/>
        <v>0.2</v>
      </c>
      <c r="B303">
        <f t="shared" si="73"/>
        <v>700064002</v>
      </c>
      <c r="C303">
        <f t="shared" si="72"/>
        <v>700064</v>
      </c>
      <c r="D303">
        <f t="shared" si="66"/>
        <v>2</v>
      </c>
      <c r="E303">
        <v>20</v>
      </c>
      <c r="F303" s="5" t="str">
        <f>_xlfn.IFNA(IF(N303=0,VLOOKUP(O303,映射表!A:B,2,FALSE),VLOOKUP(D303,映射表!E:F,2,FALSE)),VLOOKUP(VLOOKUP(O303&amp;D303,映射表!J:K,2,FALSE),映射表!A:B,2,FALSE))</f>
        <v>装备进阶材料5-1</v>
      </c>
      <c r="G303">
        <f t="shared" si="68"/>
        <v>1</v>
      </c>
      <c r="H303" t="str">
        <f t="shared" si="74"/>
        <v>{"g":20,"i":[</v>
      </c>
      <c r="I303" t="str">
        <f>I$6&amp;VLOOKUP(F303,物品!B:C,2,FALSE)</f>
        <v>{"t":"i","i":25051</v>
      </c>
      <c r="J303" t="str">
        <f t="shared" si="75"/>
        <v>,"c":1,"tr":0}</v>
      </c>
      <c r="K303" t="str">
        <f t="shared" si="76"/>
        <v>]}</v>
      </c>
      <c r="L303" t="str">
        <f t="shared" si="77"/>
        <v>{"g":20,"i":[{"t":"i","i":25051,"c":1,"tr":0}]}</v>
      </c>
      <c r="M303">
        <f t="shared" si="69"/>
        <v>64</v>
      </c>
      <c r="N303">
        <f t="shared" si="70"/>
        <v>4</v>
      </c>
      <c r="O303">
        <f t="shared" si="71"/>
        <v>12</v>
      </c>
    </row>
    <row r="304" spans="1:15" x14ac:dyDescent="0.15">
      <c r="A304">
        <f t="shared" si="67"/>
        <v>0.2</v>
      </c>
      <c r="B304">
        <f t="shared" si="73"/>
        <v>700064003</v>
      </c>
      <c r="C304">
        <f t="shared" si="72"/>
        <v>700064</v>
      </c>
      <c r="D304">
        <f t="shared" si="66"/>
        <v>3</v>
      </c>
      <c r="E304">
        <v>20</v>
      </c>
      <c r="F304" s="5" t="str">
        <f>_xlfn.IFNA(IF(N304=0,VLOOKUP(O304,映射表!A:B,2,FALSE),VLOOKUP(D304,映射表!E:F,2,FALSE)),VLOOKUP(VLOOKUP(O304&amp;D304,映射表!J:K,2,FALSE),映射表!A:B,2,FALSE))</f>
        <v>装备进阶材料6-2</v>
      </c>
      <c r="G304">
        <f t="shared" si="68"/>
        <v>1</v>
      </c>
      <c r="H304" t="str">
        <f t="shared" si="74"/>
        <v>{"g":20,"i":[</v>
      </c>
      <c r="I304" t="str">
        <f>I$6&amp;VLOOKUP(F304,物品!B:C,2,FALSE)</f>
        <v>{"t":"i","i":25062</v>
      </c>
      <c r="J304" t="str">
        <f t="shared" si="75"/>
        <v>,"c":1,"tr":0}</v>
      </c>
      <c r="K304" t="str">
        <f t="shared" si="76"/>
        <v>]}</v>
      </c>
      <c r="L304" t="str">
        <f t="shared" si="77"/>
        <v>{"g":20,"i":[{"t":"i","i":25062,"c":1,"tr":0}]}</v>
      </c>
      <c r="M304">
        <f t="shared" si="69"/>
        <v>64</v>
      </c>
      <c r="N304">
        <f t="shared" si="70"/>
        <v>4</v>
      </c>
      <c r="O304">
        <f t="shared" si="71"/>
        <v>12</v>
      </c>
    </row>
    <row r="305" spans="1:15" x14ac:dyDescent="0.15">
      <c r="A305">
        <f t="shared" si="67"/>
        <v>0.2</v>
      </c>
      <c r="B305">
        <f t="shared" si="73"/>
        <v>700064004</v>
      </c>
      <c r="C305">
        <f t="shared" si="72"/>
        <v>700064</v>
      </c>
      <c r="D305">
        <f t="shared" si="66"/>
        <v>4</v>
      </c>
      <c r="E305">
        <v>20</v>
      </c>
      <c r="F305" s="5" t="str">
        <f>_xlfn.IFNA(IF(N305=0,VLOOKUP(O305,映射表!A:B,2,FALSE),VLOOKUP(D305,映射表!E:F,2,FALSE)),VLOOKUP(VLOOKUP(O305&amp;D305,映射表!J:K,2,FALSE),映射表!A:B,2,FALSE))</f>
        <v>金币</v>
      </c>
      <c r="G305">
        <f t="shared" si="68"/>
        <v>50</v>
      </c>
      <c r="H305" t="str">
        <f t="shared" si="74"/>
        <v>{"g":20,"i":[</v>
      </c>
      <c r="I305" t="str">
        <f>I$6&amp;VLOOKUP(F305,物品!B:C,2,FALSE)</f>
        <v>{"t":"i","i":1</v>
      </c>
      <c r="J305" t="str">
        <f t="shared" si="75"/>
        <v>,"c":50,"tr":0}</v>
      </c>
      <c r="K305" t="str">
        <f t="shared" si="76"/>
        <v>]}</v>
      </c>
      <c r="L305" t="str">
        <f t="shared" si="77"/>
        <v>{"g":20,"i":[{"t":"i","i":1,"c":50,"tr":0}]}</v>
      </c>
      <c r="M305">
        <f t="shared" si="69"/>
        <v>64</v>
      </c>
      <c r="N305">
        <f t="shared" si="70"/>
        <v>4</v>
      </c>
      <c r="O305">
        <f t="shared" si="71"/>
        <v>12</v>
      </c>
    </row>
    <row r="306" spans="1:15" x14ac:dyDescent="0.15">
      <c r="A306">
        <f t="shared" si="67"/>
        <v>0.2</v>
      </c>
      <c r="B306">
        <f t="shared" si="73"/>
        <v>700064005</v>
      </c>
      <c r="C306">
        <f t="shared" si="72"/>
        <v>700064</v>
      </c>
      <c r="D306">
        <f t="shared" si="66"/>
        <v>5</v>
      </c>
      <c r="E306">
        <v>20</v>
      </c>
      <c r="F306" s="5" t="str">
        <f>_xlfn.IFNA(IF(N306=0,VLOOKUP(O306,映射表!A:B,2,FALSE),VLOOKUP(D306,映射表!E:F,2,FALSE)),VLOOKUP(VLOOKUP(O306&amp;D306,映射表!J:K,2,FALSE),映射表!A:B,2,FALSE))</f>
        <v>低级经验丹</v>
      </c>
      <c r="G306">
        <f t="shared" si="68"/>
        <v>1</v>
      </c>
      <c r="H306" t="str">
        <f t="shared" si="74"/>
        <v>{"g":20,"i":[</v>
      </c>
      <c r="I306" t="str">
        <f>I$6&amp;VLOOKUP(F306,物品!B:C,2,FALSE)</f>
        <v>{"t":"i","i":29001</v>
      </c>
      <c r="J306" t="str">
        <f t="shared" si="75"/>
        <v>,"c":1,"tr":0}</v>
      </c>
      <c r="K306" t="str">
        <f t="shared" si="76"/>
        <v>]}</v>
      </c>
      <c r="L306" t="str">
        <f t="shared" si="77"/>
        <v>{"g":20,"i":[{"t":"i","i":29001,"c":1,"tr":0}]}</v>
      </c>
      <c r="M306">
        <f t="shared" si="69"/>
        <v>64</v>
      </c>
      <c r="N306">
        <f t="shared" si="70"/>
        <v>4</v>
      </c>
      <c r="O306">
        <f t="shared" si="71"/>
        <v>12</v>
      </c>
    </row>
    <row r="307" spans="1:15" x14ac:dyDescent="0.15">
      <c r="A307">
        <f t="shared" si="67"/>
        <v>0.2</v>
      </c>
      <c r="B307">
        <f t="shared" si="73"/>
        <v>700065001</v>
      </c>
      <c r="C307">
        <f t="shared" si="72"/>
        <v>700065</v>
      </c>
      <c r="D307">
        <f t="shared" si="66"/>
        <v>1</v>
      </c>
      <c r="E307">
        <v>20</v>
      </c>
      <c r="F307" s="5" t="str">
        <f>_xlfn.IFNA(IF(N307=0,VLOOKUP(O307,映射表!A:B,2,FALSE),VLOOKUP(D307,映射表!E:F,2,FALSE)),VLOOKUP(VLOOKUP(O307&amp;D307,映射表!J:K,2,FALSE),映射表!A:B,2,FALSE))</f>
        <v>装备进阶材料7-1</v>
      </c>
      <c r="G307">
        <f t="shared" si="68"/>
        <v>1</v>
      </c>
      <c r="H307" t="str">
        <f t="shared" si="74"/>
        <v>{"g":20,"i":[</v>
      </c>
      <c r="I307" t="str">
        <f>I$6&amp;VLOOKUP(F307,物品!B:C,2,FALSE)</f>
        <v>{"t":"i","i":25071</v>
      </c>
      <c r="J307" t="str">
        <f t="shared" si="75"/>
        <v>,"c":1,"tr":0}</v>
      </c>
      <c r="K307" t="str">
        <f t="shared" si="76"/>
        <v>]}</v>
      </c>
      <c r="L307" t="str">
        <f t="shared" si="77"/>
        <v>{"g":20,"i":[{"t":"i","i":25071,"c":1,"tr":0}]}</v>
      </c>
      <c r="M307">
        <f t="shared" si="69"/>
        <v>65</v>
      </c>
      <c r="N307">
        <f t="shared" si="70"/>
        <v>0</v>
      </c>
      <c r="O307">
        <f t="shared" si="71"/>
        <v>13</v>
      </c>
    </row>
    <row r="308" spans="1:15" x14ac:dyDescent="0.15">
      <c r="A308">
        <f t="shared" si="67"/>
        <v>0.2</v>
      </c>
      <c r="B308">
        <f t="shared" si="73"/>
        <v>700065002</v>
      </c>
      <c r="C308">
        <f t="shared" si="72"/>
        <v>700065</v>
      </c>
      <c r="D308">
        <f t="shared" si="66"/>
        <v>2</v>
      </c>
      <c r="E308">
        <v>20</v>
      </c>
      <c r="F308" s="5" t="str">
        <f>_xlfn.IFNA(IF(N308=0,VLOOKUP(O308,映射表!A:B,2,FALSE),VLOOKUP(D308,映射表!E:F,2,FALSE)),VLOOKUP(VLOOKUP(O308&amp;D308,映射表!J:K,2,FALSE),映射表!A:B,2,FALSE))</f>
        <v>装备进阶材料7-1</v>
      </c>
      <c r="G308">
        <f t="shared" si="68"/>
        <v>1</v>
      </c>
      <c r="H308" t="str">
        <f t="shared" si="74"/>
        <v>{"g":20,"i":[</v>
      </c>
      <c r="I308" t="str">
        <f>I$6&amp;VLOOKUP(F308,物品!B:C,2,FALSE)</f>
        <v>{"t":"i","i":25071</v>
      </c>
      <c r="J308" t="str">
        <f t="shared" si="75"/>
        <v>,"c":1,"tr":0}</v>
      </c>
      <c r="K308" t="str">
        <f t="shared" si="76"/>
        <v>]}</v>
      </c>
      <c r="L308" t="str">
        <f t="shared" si="77"/>
        <v>{"g":20,"i":[{"t":"i","i":25071,"c":1,"tr":0}]}</v>
      </c>
      <c r="M308">
        <f t="shared" si="69"/>
        <v>65</v>
      </c>
      <c r="N308">
        <f t="shared" si="70"/>
        <v>0</v>
      </c>
      <c r="O308">
        <f t="shared" si="71"/>
        <v>13</v>
      </c>
    </row>
    <row r="309" spans="1:15" x14ac:dyDescent="0.15">
      <c r="A309">
        <f t="shared" si="67"/>
        <v>0.2</v>
      </c>
      <c r="B309">
        <f t="shared" si="73"/>
        <v>700065003</v>
      </c>
      <c r="C309">
        <f t="shared" si="72"/>
        <v>700065</v>
      </c>
      <c r="D309">
        <f t="shared" si="66"/>
        <v>3</v>
      </c>
      <c r="E309">
        <v>20</v>
      </c>
      <c r="F309" s="5" t="str">
        <f>_xlfn.IFNA(IF(N309=0,VLOOKUP(O309,映射表!A:B,2,FALSE),VLOOKUP(D309,映射表!E:F,2,FALSE)),VLOOKUP(VLOOKUP(O309&amp;D309,映射表!J:K,2,FALSE),映射表!A:B,2,FALSE))</f>
        <v>装备进阶材料7-1</v>
      </c>
      <c r="G309">
        <f t="shared" si="68"/>
        <v>1</v>
      </c>
      <c r="H309" t="str">
        <f t="shared" si="74"/>
        <v>{"g":20,"i":[</v>
      </c>
      <c r="I309" t="str">
        <f>I$6&amp;VLOOKUP(F309,物品!B:C,2,FALSE)</f>
        <v>{"t":"i","i":25071</v>
      </c>
      <c r="J309" t="str">
        <f t="shared" si="75"/>
        <v>,"c":1,"tr":0}</v>
      </c>
      <c r="K309" t="str">
        <f t="shared" si="76"/>
        <v>]}</v>
      </c>
      <c r="L309" t="str">
        <f t="shared" si="77"/>
        <v>{"g":20,"i":[{"t":"i","i":25071,"c":1,"tr":0}]}</v>
      </c>
      <c r="M309">
        <f t="shared" si="69"/>
        <v>65</v>
      </c>
      <c r="N309">
        <f t="shared" si="70"/>
        <v>0</v>
      </c>
      <c r="O309">
        <f t="shared" si="71"/>
        <v>13</v>
      </c>
    </row>
    <row r="310" spans="1:15" x14ac:dyDescent="0.15">
      <c r="A310">
        <f t="shared" si="67"/>
        <v>0.2</v>
      </c>
      <c r="B310">
        <f t="shared" si="73"/>
        <v>700065004</v>
      </c>
      <c r="C310">
        <f t="shared" si="72"/>
        <v>700065</v>
      </c>
      <c r="D310">
        <f t="shared" si="66"/>
        <v>4</v>
      </c>
      <c r="E310">
        <v>20</v>
      </c>
      <c r="F310" s="5" t="str">
        <f>_xlfn.IFNA(IF(N310=0,VLOOKUP(O310,映射表!A:B,2,FALSE),VLOOKUP(D310,映射表!E:F,2,FALSE)),VLOOKUP(VLOOKUP(O310&amp;D310,映射表!J:K,2,FALSE),映射表!A:B,2,FALSE))</f>
        <v>装备进阶材料7-1</v>
      </c>
      <c r="G310">
        <f t="shared" si="68"/>
        <v>1</v>
      </c>
      <c r="H310" t="str">
        <f t="shared" si="74"/>
        <v>{"g":20,"i":[</v>
      </c>
      <c r="I310" t="str">
        <f>I$6&amp;VLOOKUP(F310,物品!B:C,2,FALSE)</f>
        <v>{"t":"i","i":25071</v>
      </c>
      <c r="J310" t="str">
        <f t="shared" si="75"/>
        <v>,"c":1,"tr":0}</v>
      </c>
      <c r="K310" t="str">
        <f t="shared" si="76"/>
        <v>]}</v>
      </c>
      <c r="L310" t="str">
        <f t="shared" si="77"/>
        <v>{"g":20,"i":[{"t":"i","i":25071,"c":1,"tr":0}]}</v>
      </c>
      <c r="M310">
        <f t="shared" si="69"/>
        <v>65</v>
      </c>
      <c r="N310">
        <f t="shared" si="70"/>
        <v>0</v>
      </c>
      <c r="O310">
        <f t="shared" si="71"/>
        <v>13</v>
      </c>
    </row>
    <row r="311" spans="1:15" x14ac:dyDescent="0.15">
      <c r="A311">
        <f t="shared" si="67"/>
        <v>0.2</v>
      </c>
      <c r="B311">
        <f t="shared" si="73"/>
        <v>700065005</v>
      </c>
      <c r="C311">
        <f t="shared" si="72"/>
        <v>700065</v>
      </c>
      <c r="D311">
        <f t="shared" si="66"/>
        <v>5</v>
      </c>
      <c r="E311">
        <v>20</v>
      </c>
      <c r="F311" s="5" t="str">
        <f>_xlfn.IFNA(IF(N311=0,VLOOKUP(O311,映射表!A:B,2,FALSE),VLOOKUP(D311,映射表!E:F,2,FALSE)),VLOOKUP(VLOOKUP(O311&amp;D311,映射表!J:K,2,FALSE),映射表!A:B,2,FALSE))</f>
        <v>装备进阶材料7-1</v>
      </c>
      <c r="G311">
        <f t="shared" si="68"/>
        <v>1</v>
      </c>
      <c r="H311" t="str">
        <f t="shared" si="74"/>
        <v>{"g":20,"i":[</v>
      </c>
      <c r="I311" t="str">
        <f>I$6&amp;VLOOKUP(F311,物品!B:C,2,FALSE)</f>
        <v>{"t":"i","i":25071</v>
      </c>
      <c r="J311" t="str">
        <f t="shared" si="75"/>
        <v>,"c":1,"tr":0}</v>
      </c>
      <c r="K311" t="str">
        <f t="shared" si="76"/>
        <v>]}</v>
      </c>
      <c r="L311" t="str">
        <f t="shared" si="77"/>
        <v>{"g":20,"i":[{"t":"i","i":25071,"c":1,"tr":0}]}</v>
      </c>
      <c r="M311">
        <f t="shared" si="69"/>
        <v>65</v>
      </c>
      <c r="N311">
        <f t="shared" si="70"/>
        <v>0</v>
      </c>
      <c r="O311">
        <f t="shared" si="71"/>
        <v>13</v>
      </c>
    </row>
    <row r="312" spans="1:15" x14ac:dyDescent="0.15">
      <c r="A312">
        <f t="shared" si="67"/>
        <v>0.2</v>
      </c>
      <c r="B312">
        <f t="shared" si="73"/>
        <v>700066001</v>
      </c>
      <c r="C312">
        <f t="shared" si="72"/>
        <v>700066</v>
      </c>
      <c r="D312">
        <f t="shared" si="66"/>
        <v>1</v>
      </c>
      <c r="E312">
        <v>20</v>
      </c>
      <c r="F312" s="5" t="str">
        <f>_xlfn.IFNA(IF(N312=0,VLOOKUP(O312,映射表!A:B,2,FALSE),VLOOKUP(D312,映射表!E:F,2,FALSE)),VLOOKUP(VLOOKUP(O312&amp;D312,映射表!J:K,2,FALSE),映射表!A:B,2,FALSE))</f>
        <v>装备进阶材料6-2</v>
      </c>
      <c r="G312">
        <f t="shared" si="68"/>
        <v>1</v>
      </c>
      <c r="H312" t="str">
        <f t="shared" si="74"/>
        <v>{"g":20,"i":[</v>
      </c>
      <c r="I312" t="str">
        <f>I$6&amp;VLOOKUP(F312,物品!B:C,2,FALSE)</f>
        <v>{"t":"i","i":25062</v>
      </c>
      <c r="J312" t="str">
        <f t="shared" si="75"/>
        <v>,"c":1,"tr":0}</v>
      </c>
      <c r="K312" t="str">
        <f t="shared" si="76"/>
        <v>]}</v>
      </c>
      <c r="L312" t="str">
        <f t="shared" si="77"/>
        <v>{"g":20,"i":[{"t":"i","i":25062,"c":1,"tr":0}]}</v>
      </c>
      <c r="M312">
        <f t="shared" si="69"/>
        <v>66</v>
      </c>
      <c r="N312">
        <f t="shared" si="70"/>
        <v>1</v>
      </c>
      <c r="O312">
        <f t="shared" si="71"/>
        <v>13</v>
      </c>
    </row>
    <row r="313" spans="1:15" x14ac:dyDescent="0.15">
      <c r="A313">
        <f t="shared" si="67"/>
        <v>0.2</v>
      </c>
      <c r="B313">
        <f t="shared" si="73"/>
        <v>700066002</v>
      </c>
      <c r="C313">
        <f t="shared" si="72"/>
        <v>700066</v>
      </c>
      <c r="D313">
        <f t="shared" si="66"/>
        <v>2</v>
      </c>
      <c r="E313">
        <v>20</v>
      </c>
      <c r="F313" s="5" t="str">
        <f>_xlfn.IFNA(IF(N313=0,VLOOKUP(O313,映射表!A:B,2,FALSE),VLOOKUP(D313,映射表!E:F,2,FALSE)),VLOOKUP(VLOOKUP(O313&amp;D313,映射表!J:K,2,FALSE),映射表!A:B,2,FALSE))</f>
        <v>装备进阶材料6-1</v>
      </c>
      <c r="G313">
        <f t="shared" si="68"/>
        <v>1</v>
      </c>
      <c r="H313" t="str">
        <f t="shared" si="74"/>
        <v>{"g":20,"i":[</v>
      </c>
      <c r="I313" t="str">
        <f>I$6&amp;VLOOKUP(F313,物品!B:C,2,FALSE)</f>
        <v>{"t":"i","i":25061</v>
      </c>
      <c r="J313" t="str">
        <f t="shared" si="75"/>
        <v>,"c":1,"tr":0}</v>
      </c>
      <c r="K313" t="str">
        <f t="shared" si="76"/>
        <v>]}</v>
      </c>
      <c r="L313" t="str">
        <f t="shared" si="77"/>
        <v>{"g":20,"i":[{"t":"i","i":25061,"c":1,"tr":0}]}</v>
      </c>
      <c r="M313">
        <f t="shared" si="69"/>
        <v>66</v>
      </c>
      <c r="N313">
        <f t="shared" si="70"/>
        <v>1</v>
      </c>
      <c r="O313">
        <f t="shared" si="71"/>
        <v>13</v>
      </c>
    </row>
    <row r="314" spans="1:15" x14ac:dyDescent="0.15">
      <c r="A314">
        <f t="shared" si="67"/>
        <v>0.2</v>
      </c>
      <c r="B314">
        <f t="shared" si="73"/>
        <v>700066003</v>
      </c>
      <c r="C314">
        <f t="shared" si="72"/>
        <v>700066</v>
      </c>
      <c r="D314">
        <f t="shared" si="66"/>
        <v>3</v>
      </c>
      <c r="E314">
        <v>20</v>
      </c>
      <c r="F314" s="5" t="str">
        <f>_xlfn.IFNA(IF(N314=0,VLOOKUP(O314,映射表!A:B,2,FALSE),VLOOKUP(D314,映射表!E:F,2,FALSE)),VLOOKUP(VLOOKUP(O314&amp;D314,映射表!J:K,2,FALSE),映射表!A:B,2,FALSE))</f>
        <v>装备进阶材料7-1</v>
      </c>
      <c r="G314">
        <f t="shared" si="68"/>
        <v>1</v>
      </c>
      <c r="H314" t="str">
        <f t="shared" si="74"/>
        <v>{"g":20,"i":[</v>
      </c>
      <c r="I314" t="str">
        <f>I$6&amp;VLOOKUP(F314,物品!B:C,2,FALSE)</f>
        <v>{"t":"i","i":25071</v>
      </c>
      <c r="J314" t="str">
        <f t="shared" si="75"/>
        <v>,"c":1,"tr":0}</v>
      </c>
      <c r="K314" t="str">
        <f t="shared" si="76"/>
        <v>]}</v>
      </c>
      <c r="L314" t="str">
        <f t="shared" si="77"/>
        <v>{"g":20,"i":[{"t":"i","i":25071,"c":1,"tr":0}]}</v>
      </c>
      <c r="M314">
        <f t="shared" si="69"/>
        <v>66</v>
      </c>
      <c r="N314">
        <f t="shared" si="70"/>
        <v>1</v>
      </c>
      <c r="O314">
        <f t="shared" si="71"/>
        <v>13</v>
      </c>
    </row>
    <row r="315" spans="1:15" x14ac:dyDescent="0.15">
      <c r="A315">
        <f t="shared" si="67"/>
        <v>0.2</v>
      </c>
      <c r="B315">
        <f t="shared" si="73"/>
        <v>700066004</v>
      </c>
      <c r="C315">
        <f t="shared" si="72"/>
        <v>700066</v>
      </c>
      <c r="D315">
        <f t="shared" si="66"/>
        <v>4</v>
      </c>
      <c r="E315">
        <v>20</v>
      </c>
      <c r="F315" s="5" t="str">
        <f>_xlfn.IFNA(IF(N315=0,VLOOKUP(O315,映射表!A:B,2,FALSE),VLOOKUP(D315,映射表!E:F,2,FALSE)),VLOOKUP(VLOOKUP(O315&amp;D315,映射表!J:K,2,FALSE),映射表!A:B,2,FALSE))</f>
        <v>金币</v>
      </c>
      <c r="G315">
        <f t="shared" si="68"/>
        <v>50</v>
      </c>
      <c r="H315" t="str">
        <f t="shared" si="74"/>
        <v>{"g":20,"i":[</v>
      </c>
      <c r="I315" t="str">
        <f>I$6&amp;VLOOKUP(F315,物品!B:C,2,FALSE)</f>
        <v>{"t":"i","i":1</v>
      </c>
      <c r="J315" t="str">
        <f t="shared" si="75"/>
        <v>,"c":50,"tr":0}</v>
      </c>
      <c r="K315" t="str">
        <f t="shared" si="76"/>
        <v>]}</v>
      </c>
      <c r="L315" t="str">
        <f t="shared" si="77"/>
        <v>{"g":20,"i":[{"t":"i","i":1,"c":50,"tr":0}]}</v>
      </c>
      <c r="M315">
        <f t="shared" si="69"/>
        <v>66</v>
      </c>
      <c r="N315">
        <f t="shared" si="70"/>
        <v>1</v>
      </c>
      <c r="O315">
        <f t="shared" si="71"/>
        <v>13</v>
      </c>
    </row>
    <row r="316" spans="1:15" x14ac:dyDescent="0.15">
      <c r="A316">
        <f t="shared" si="67"/>
        <v>0.2</v>
      </c>
      <c r="B316">
        <f t="shared" si="73"/>
        <v>700066005</v>
      </c>
      <c r="C316">
        <f t="shared" si="72"/>
        <v>700066</v>
      </c>
      <c r="D316">
        <f t="shared" si="66"/>
        <v>5</v>
      </c>
      <c r="E316">
        <v>20</v>
      </c>
      <c r="F316" s="5" t="str">
        <f>_xlfn.IFNA(IF(N316=0,VLOOKUP(O316,映射表!A:B,2,FALSE),VLOOKUP(D316,映射表!E:F,2,FALSE)),VLOOKUP(VLOOKUP(O316&amp;D316,映射表!J:K,2,FALSE),映射表!A:B,2,FALSE))</f>
        <v>低级经验丹</v>
      </c>
      <c r="G316">
        <f t="shared" si="68"/>
        <v>1</v>
      </c>
      <c r="H316" t="str">
        <f t="shared" si="74"/>
        <v>{"g":20,"i":[</v>
      </c>
      <c r="I316" t="str">
        <f>I$6&amp;VLOOKUP(F316,物品!B:C,2,FALSE)</f>
        <v>{"t":"i","i":29001</v>
      </c>
      <c r="J316" t="str">
        <f t="shared" si="75"/>
        <v>,"c":1,"tr":0}</v>
      </c>
      <c r="K316" t="str">
        <f t="shared" si="76"/>
        <v>]}</v>
      </c>
      <c r="L316" t="str">
        <f t="shared" si="77"/>
        <v>{"g":20,"i":[{"t":"i","i":29001,"c":1,"tr":0}]}</v>
      </c>
      <c r="M316">
        <f t="shared" si="69"/>
        <v>66</v>
      </c>
      <c r="N316">
        <f t="shared" si="70"/>
        <v>1</v>
      </c>
      <c r="O316">
        <f t="shared" si="71"/>
        <v>13</v>
      </c>
    </row>
    <row r="317" spans="1:15" x14ac:dyDescent="0.15">
      <c r="A317">
        <f t="shared" si="67"/>
        <v>0.2</v>
      </c>
      <c r="B317">
        <f t="shared" si="73"/>
        <v>700067001</v>
      </c>
      <c r="C317">
        <f t="shared" si="72"/>
        <v>700067</v>
      </c>
      <c r="D317">
        <f t="shared" ref="D317:D380" si="78">IF(D316=5,1,D316+1)</f>
        <v>1</v>
      </c>
      <c r="E317">
        <v>20</v>
      </c>
      <c r="F317" s="5" t="str">
        <f>_xlfn.IFNA(IF(N317=0,VLOOKUP(O317,映射表!A:B,2,FALSE),VLOOKUP(D317,映射表!E:F,2,FALSE)),VLOOKUP(VLOOKUP(O317&amp;D317,映射表!J:K,2,FALSE),映射表!A:B,2,FALSE))</f>
        <v>装备进阶材料6-2</v>
      </c>
      <c r="G317">
        <f t="shared" si="68"/>
        <v>1</v>
      </c>
      <c r="H317" t="str">
        <f t="shared" si="74"/>
        <v>{"g":20,"i":[</v>
      </c>
      <c r="I317" t="str">
        <f>I$6&amp;VLOOKUP(F317,物品!B:C,2,FALSE)</f>
        <v>{"t":"i","i":25062</v>
      </c>
      <c r="J317" t="str">
        <f t="shared" si="75"/>
        <v>,"c":1,"tr":0}</v>
      </c>
      <c r="K317" t="str">
        <f t="shared" si="76"/>
        <v>]}</v>
      </c>
      <c r="L317" t="str">
        <f t="shared" si="77"/>
        <v>{"g":20,"i":[{"t":"i","i":25062,"c":1,"tr":0}]}</v>
      </c>
      <c r="M317">
        <f t="shared" si="69"/>
        <v>67</v>
      </c>
      <c r="N317">
        <f t="shared" si="70"/>
        <v>2</v>
      </c>
      <c r="O317">
        <f t="shared" si="71"/>
        <v>13</v>
      </c>
    </row>
    <row r="318" spans="1:15" x14ac:dyDescent="0.15">
      <c r="A318">
        <f t="shared" si="67"/>
        <v>0.2</v>
      </c>
      <c r="B318">
        <f t="shared" si="73"/>
        <v>700067002</v>
      </c>
      <c r="C318">
        <f t="shared" si="72"/>
        <v>700067</v>
      </c>
      <c r="D318">
        <f t="shared" si="78"/>
        <v>2</v>
      </c>
      <c r="E318">
        <v>20</v>
      </c>
      <c r="F318" s="5" t="str">
        <f>_xlfn.IFNA(IF(N318=0,VLOOKUP(O318,映射表!A:B,2,FALSE),VLOOKUP(D318,映射表!E:F,2,FALSE)),VLOOKUP(VLOOKUP(O318&amp;D318,映射表!J:K,2,FALSE),映射表!A:B,2,FALSE))</f>
        <v>装备进阶材料6-1</v>
      </c>
      <c r="G318">
        <f t="shared" si="68"/>
        <v>1</v>
      </c>
      <c r="H318" t="str">
        <f t="shared" si="74"/>
        <v>{"g":20,"i":[</v>
      </c>
      <c r="I318" t="str">
        <f>I$6&amp;VLOOKUP(F318,物品!B:C,2,FALSE)</f>
        <v>{"t":"i","i":25061</v>
      </c>
      <c r="J318" t="str">
        <f t="shared" si="75"/>
        <v>,"c":1,"tr":0}</v>
      </c>
      <c r="K318" t="str">
        <f t="shared" si="76"/>
        <v>]}</v>
      </c>
      <c r="L318" t="str">
        <f t="shared" si="77"/>
        <v>{"g":20,"i":[{"t":"i","i":25061,"c":1,"tr":0}]}</v>
      </c>
      <c r="M318">
        <f t="shared" si="69"/>
        <v>67</v>
      </c>
      <c r="N318">
        <f t="shared" si="70"/>
        <v>2</v>
      </c>
      <c r="O318">
        <f t="shared" si="71"/>
        <v>13</v>
      </c>
    </row>
    <row r="319" spans="1:15" x14ac:dyDescent="0.15">
      <c r="A319">
        <f t="shared" si="67"/>
        <v>0.2</v>
      </c>
      <c r="B319">
        <f t="shared" si="73"/>
        <v>700067003</v>
      </c>
      <c r="C319">
        <f t="shared" si="72"/>
        <v>700067</v>
      </c>
      <c r="D319">
        <f t="shared" si="78"/>
        <v>3</v>
      </c>
      <c r="E319">
        <v>20</v>
      </c>
      <c r="F319" s="5" t="str">
        <f>_xlfn.IFNA(IF(N319=0,VLOOKUP(O319,映射表!A:B,2,FALSE),VLOOKUP(D319,映射表!E:F,2,FALSE)),VLOOKUP(VLOOKUP(O319&amp;D319,映射表!J:K,2,FALSE),映射表!A:B,2,FALSE))</f>
        <v>装备进阶材料7-1</v>
      </c>
      <c r="G319">
        <f t="shared" si="68"/>
        <v>1</v>
      </c>
      <c r="H319" t="str">
        <f t="shared" si="74"/>
        <v>{"g":20,"i":[</v>
      </c>
      <c r="I319" t="str">
        <f>I$6&amp;VLOOKUP(F319,物品!B:C,2,FALSE)</f>
        <v>{"t":"i","i":25071</v>
      </c>
      <c r="J319" t="str">
        <f t="shared" si="75"/>
        <v>,"c":1,"tr":0}</v>
      </c>
      <c r="K319" t="str">
        <f t="shared" si="76"/>
        <v>]}</v>
      </c>
      <c r="L319" t="str">
        <f t="shared" si="77"/>
        <v>{"g":20,"i":[{"t":"i","i":25071,"c":1,"tr":0}]}</v>
      </c>
      <c r="M319">
        <f t="shared" si="69"/>
        <v>67</v>
      </c>
      <c r="N319">
        <f t="shared" si="70"/>
        <v>2</v>
      </c>
      <c r="O319">
        <f t="shared" si="71"/>
        <v>13</v>
      </c>
    </row>
    <row r="320" spans="1:15" x14ac:dyDescent="0.15">
      <c r="A320">
        <f t="shared" si="67"/>
        <v>0.2</v>
      </c>
      <c r="B320">
        <f t="shared" si="73"/>
        <v>700067004</v>
      </c>
      <c r="C320">
        <f t="shared" si="72"/>
        <v>700067</v>
      </c>
      <c r="D320">
        <f t="shared" si="78"/>
        <v>4</v>
      </c>
      <c r="E320">
        <v>20</v>
      </c>
      <c r="F320" s="5" t="str">
        <f>_xlfn.IFNA(IF(N320=0,VLOOKUP(O320,映射表!A:B,2,FALSE),VLOOKUP(D320,映射表!E:F,2,FALSE)),VLOOKUP(VLOOKUP(O320&amp;D320,映射表!J:K,2,FALSE),映射表!A:B,2,FALSE))</f>
        <v>金币</v>
      </c>
      <c r="G320">
        <f t="shared" si="68"/>
        <v>50</v>
      </c>
      <c r="H320" t="str">
        <f t="shared" si="74"/>
        <v>{"g":20,"i":[</v>
      </c>
      <c r="I320" t="str">
        <f>I$6&amp;VLOOKUP(F320,物品!B:C,2,FALSE)</f>
        <v>{"t":"i","i":1</v>
      </c>
      <c r="J320" t="str">
        <f t="shared" si="75"/>
        <v>,"c":50,"tr":0}</v>
      </c>
      <c r="K320" t="str">
        <f t="shared" si="76"/>
        <v>]}</v>
      </c>
      <c r="L320" t="str">
        <f t="shared" si="77"/>
        <v>{"g":20,"i":[{"t":"i","i":1,"c":50,"tr":0}]}</v>
      </c>
      <c r="M320">
        <f t="shared" si="69"/>
        <v>67</v>
      </c>
      <c r="N320">
        <f t="shared" si="70"/>
        <v>2</v>
      </c>
      <c r="O320">
        <f t="shared" si="71"/>
        <v>13</v>
      </c>
    </row>
    <row r="321" spans="1:15" x14ac:dyDescent="0.15">
      <c r="A321">
        <f t="shared" si="67"/>
        <v>0.2</v>
      </c>
      <c r="B321">
        <f t="shared" si="73"/>
        <v>700067005</v>
      </c>
      <c r="C321">
        <f t="shared" si="72"/>
        <v>700067</v>
      </c>
      <c r="D321">
        <f t="shared" si="78"/>
        <v>5</v>
      </c>
      <c r="E321">
        <v>20</v>
      </c>
      <c r="F321" s="5" t="str">
        <f>_xlfn.IFNA(IF(N321=0,VLOOKUP(O321,映射表!A:B,2,FALSE),VLOOKUP(D321,映射表!E:F,2,FALSE)),VLOOKUP(VLOOKUP(O321&amp;D321,映射表!J:K,2,FALSE),映射表!A:B,2,FALSE))</f>
        <v>低级经验丹</v>
      </c>
      <c r="G321">
        <f t="shared" si="68"/>
        <v>1</v>
      </c>
      <c r="H321" t="str">
        <f t="shared" si="74"/>
        <v>{"g":20,"i":[</v>
      </c>
      <c r="I321" t="str">
        <f>I$6&amp;VLOOKUP(F321,物品!B:C,2,FALSE)</f>
        <v>{"t":"i","i":29001</v>
      </c>
      <c r="J321" t="str">
        <f t="shared" si="75"/>
        <v>,"c":1,"tr":0}</v>
      </c>
      <c r="K321" t="str">
        <f t="shared" si="76"/>
        <v>]}</v>
      </c>
      <c r="L321" t="str">
        <f t="shared" si="77"/>
        <v>{"g":20,"i":[{"t":"i","i":29001,"c":1,"tr":0}]}</v>
      </c>
      <c r="M321">
        <f t="shared" si="69"/>
        <v>67</v>
      </c>
      <c r="N321">
        <f t="shared" si="70"/>
        <v>2</v>
      </c>
      <c r="O321">
        <f t="shared" si="71"/>
        <v>13</v>
      </c>
    </row>
    <row r="322" spans="1:15" x14ac:dyDescent="0.15">
      <c r="A322">
        <f t="shared" si="67"/>
        <v>0.2</v>
      </c>
      <c r="B322">
        <f t="shared" si="73"/>
        <v>700068001</v>
      </c>
      <c r="C322">
        <f t="shared" si="72"/>
        <v>700068</v>
      </c>
      <c r="D322">
        <f t="shared" si="78"/>
        <v>1</v>
      </c>
      <c r="E322">
        <v>20</v>
      </c>
      <c r="F322" s="5" t="str">
        <f>_xlfn.IFNA(IF(N322=0,VLOOKUP(O322,映射表!A:B,2,FALSE),VLOOKUP(D322,映射表!E:F,2,FALSE)),VLOOKUP(VLOOKUP(O322&amp;D322,映射表!J:K,2,FALSE),映射表!A:B,2,FALSE))</f>
        <v>装备进阶材料6-2</v>
      </c>
      <c r="G322">
        <f t="shared" si="68"/>
        <v>1</v>
      </c>
      <c r="H322" t="str">
        <f t="shared" si="74"/>
        <v>{"g":20,"i":[</v>
      </c>
      <c r="I322" t="str">
        <f>I$6&amp;VLOOKUP(F322,物品!B:C,2,FALSE)</f>
        <v>{"t":"i","i":25062</v>
      </c>
      <c r="J322" t="str">
        <f t="shared" si="75"/>
        <v>,"c":1,"tr":0}</v>
      </c>
      <c r="K322" t="str">
        <f t="shared" si="76"/>
        <v>]}</v>
      </c>
      <c r="L322" t="str">
        <f t="shared" si="77"/>
        <v>{"g":20,"i":[{"t":"i","i":25062,"c":1,"tr":0}]}</v>
      </c>
      <c r="M322">
        <f t="shared" si="69"/>
        <v>68</v>
      </c>
      <c r="N322">
        <f t="shared" si="70"/>
        <v>3</v>
      </c>
      <c r="O322">
        <f t="shared" si="71"/>
        <v>13</v>
      </c>
    </row>
    <row r="323" spans="1:15" x14ac:dyDescent="0.15">
      <c r="A323">
        <f t="shared" si="67"/>
        <v>0.2</v>
      </c>
      <c r="B323">
        <f t="shared" si="73"/>
        <v>700068002</v>
      </c>
      <c r="C323">
        <f t="shared" si="72"/>
        <v>700068</v>
      </c>
      <c r="D323">
        <f t="shared" si="78"/>
        <v>2</v>
      </c>
      <c r="E323">
        <v>20</v>
      </c>
      <c r="F323" s="5" t="str">
        <f>_xlfn.IFNA(IF(N323=0,VLOOKUP(O323,映射表!A:B,2,FALSE),VLOOKUP(D323,映射表!E:F,2,FALSE)),VLOOKUP(VLOOKUP(O323&amp;D323,映射表!J:K,2,FALSE),映射表!A:B,2,FALSE))</f>
        <v>装备进阶材料6-1</v>
      </c>
      <c r="G323">
        <f t="shared" si="68"/>
        <v>1</v>
      </c>
      <c r="H323" t="str">
        <f t="shared" si="74"/>
        <v>{"g":20,"i":[</v>
      </c>
      <c r="I323" t="str">
        <f>I$6&amp;VLOOKUP(F323,物品!B:C,2,FALSE)</f>
        <v>{"t":"i","i":25061</v>
      </c>
      <c r="J323" t="str">
        <f t="shared" si="75"/>
        <v>,"c":1,"tr":0}</v>
      </c>
      <c r="K323" t="str">
        <f t="shared" si="76"/>
        <v>]}</v>
      </c>
      <c r="L323" t="str">
        <f t="shared" si="77"/>
        <v>{"g":20,"i":[{"t":"i","i":25061,"c":1,"tr":0}]}</v>
      </c>
      <c r="M323">
        <f t="shared" si="69"/>
        <v>68</v>
      </c>
      <c r="N323">
        <f t="shared" si="70"/>
        <v>3</v>
      </c>
      <c r="O323">
        <f t="shared" si="71"/>
        <v>13</v>
      </c>
    </row>
    <row r="324" spans="1:15" x14ac:dyDescent="0.15">
      <c r="A324">
        <f t="shared" si="67"/>
        <v>0.2</v>
      </c>
      <c r="B324">
        <f t="shared" si="73"/>
        <v>700068003</v>
      </c>
      <c r="C324">
        <f t="shared" si="72"/>
        <v>700068</v>
      </c>
      <c r="D324">
        <f t="shared" si="78"/>
        <v>3</v>
      </c>
      <c r="E324">
        <v>20</v>
      </c>
      <c r="F324" s="5" t="str">
        <f>_xlfn.IFNA(IF(N324=0,VLOOKUP(O324,映射表!A:B,2,FALSE),VLOOKUP(D324,映射表!E:F,2,FALSE)),VLOOKUP(VLOOKUP(O324&amp;D324,映射表!J:K,2,FALSE),映射表!A:B,2,FALSE))</f>
        <v>装备进阶材料7-1</v>
      </c>
      <c r="G324">
        <f t="shared" si="68"/>
        <v>1</v>
      </c>
      <c r="H324" t="str">
        <f t="shared" si="74"/>
        <v>{"g":20,"i":[</v>
      </c>
      <c r="I324" t="str">
        <f>I$6&amp;VLOOKUP(F324,物品!B:C,2,FALSE)</f>
        <v>{"t":"i","i":25071</v>
      </c>
      <c r="J324" t="str">
        <f t="shared" si="75"/>
        <v>,"c":1,"tr":0}</v>
      </c>
      <c r="K324" t="str">
        <f t="shared" si="76"/>
        <v>]}</v>
      </c>
      <c r="L324" t="str">
        <f t="shared" si="77"/>
        <v>{"g":20,"i":[{"t":"i","i":25071,"c":1,"tr":0}]}</v>
      </c>
      <c r="M324">
        <f t="shared" si="69"/>
        <v>68</v>
      </c>
      <c r="N324">
        <f t="shared" si="70"/>
        <v>3</v>
      </c>
      <c r="O324">
        <f t="shared" si="71"/>
        <v>13</v>
      </c>
    </row>
    <row r="325" spans="1:15" x14ac:dyDescent="0.15">
      <c r="A325">
        <f t="shared" si="67"/>
        <v>0.2</v>
      </c>
      <c r="B325">
        <f t="shared" si="73"/>
        <v>700068004</v>
      </c>
      <c r="C325">
        <f t="shared" si="72"/>
        <v>700068</v>
      </c>
      <c r="D325">
        <f t="shared" si="78"/>
        <v>4</v>
      </c>
      <c r="E325">
        <v>20</v>
      </c>
      <c r="F325" s="5" t="str">
        <f>_xlfn.IFNA(IF(N325=0,VLOOKUP(O325,映射表!A:B,2,FALSE),VLOOKUP(D325,映射表!E:F,2,FALSE)),VLOOKUP(VLOOKUP(O325&amp;D325,映射表!J:K,2,FALSE),映射表!A:B,2,FALSE))</f>
        <v>金币</v>
      </c>
      <c r="G325">
        <f t="shared" si="68"/>
        <v>50</v>
      </c>
      <c r="H325" t="str">
        <f t="shared" si="74"/>
        <v>{"g":20,"i":[</v>
      </c>
      <c r="I325" t="str">
        <f>I$6&amp;VLOOKUP(F325,物品!B:C,2,FALSE)</f>
        <v>{"t":"i","i":1</v>
      </c>
      <c r="J325" t="str">
        <f t="shared" si="75"/>
        <v>,"c":50,"tr":0}</v>
      </c>
      <c r="K325" t="str">
        <f t="shared" si="76"/>
        <v>]}</v>
      </c>
      <c r="L325" t="str">
        <f t="shared" si="77"/>
        <v>{"g":20,"i":[{"t":"i","i":1,"c":50,"tr":0}]}</v>
      </c>
      <c r="M325">
        <f t="shared" si="69"/>
        <v>68</v>
      </c>
      <c r="N325">
        <f t="shared" si="70"/>
        <v>3</v>
      </c>
      <c r="O325">
        <f t="shared" si="71"/>
        <v>13</v>
      </c>
    </row>
    <row r="326" spans="1:15" x14ac:dyDescent="0.15">
      <c r="A326">
        <f t="shared" si="67"/>
        <v>0.2</v>
      </c>
      <c r="B326">
        <f t="shared" si="73"/>
        <v>700068005</v>
      </c>
      <c r="C326">
        <f t="shared" si="72"/>
        <v>700068</v>
      </c>
      <c r="D326">
        <f t="shared" si="78"/>
        <v>5</v>
      </c>
      <c r="E326">
        <v>20</v>
      </c>
      <c r="F326" s="5" t="str">
        <f>_xlfn.IFNA(IF(N326=0,VLOOKUP(O326,映射表!A:B,2,FALSE),VLOOKUP(D326,映射表!E:F,2,FALSE)),VLOOKUP(VLOOKUP(O326&amp;D326,映射表!J:K,2,FALSE),映射表!A:B,2,FALSE))</f>
        <v>低级经验丹</v>
      </c>
      <c r="G326">
        <f t="shared" si="68"/>
        <v>1</v>
      </c>
      <c r="H326" t="str">
        <f t="shared" si="74"/>
        <v>{"g":20,"i":[</v>
      </c>
      <c r="I326" t="str">
        <f>I$6&amp;VLOOKUP(F326,物品!B:C,2,FALSE)</f>
        <v>{"t":"i","i":29001</v>
      </c>
      <c r="J326" t="str">
        <f t="shared" si="75"/>
        <v>,"c":1,"tr":0}</v>
      </c>
      <c r="K326" t="str">
        <f t="shared" si="76"/>
        <v>]}</v>
      </c>
      <c r="L326" t="str">
        <f t="shared" si="77"/>
        <v>{"g":20,"i":[{"t":"i","i":29001,"c":1,"tr":0}]}</v>
      </c>
      <c r="M326">
        <f t="shared" si="69"/>
        <v>68</v>
      </c>
      <c r="N326">
        <f t="shared" si="70"/>
        <v>3</v>
      </c>
      <c r="O326">
        <f t="shared" si="71"/>
        <v>13</v>
      </c>
    </row>
    <row r="327" spans="1:15" x14ac:dyDescent="0.15">
      <c r="A327">
        <f t="shared" si="67"/>
        <v>0.2</v>
      </c>
      <c r="B327">
        <f t="shared" si="73"/>
        <v>700069001</v>
      </c>
      <c r="C327">
        <f t="shared" si="72"/>
        <v>700069</v>
      </c>
      <c r="D327">
        <f t="shared" si="78"/>
        <v>1</v>
      </c>
      <c r="E327">
        <v>20</v>
      </c>
      <c r="F327" s="5" t="str">
        <f>_xlfn.IFNA(IF(N327=0,VLOOKUP(O327,映射表!A:B,2,FALSE),VLOOKUP(D327,映射表!E:F,2,FALSE)),VLOOKUP(VLOOKUP(O327&amp;D327,映射表!J:K,2,FALSE),映射表!A:B,2,FALSE))</f>
        <v>装备进阶材料6-2</v>
      </c>
      <c r="G327">
        <f t="shared" si="68"/>
        <v>1</v>
      </c>
      <c r="H327" t="str">
        <f t="shared" si="74"/>
        <v>{"g":20,"i":[</v>
      </c>
      <c r="I327" t="str">
        <f>I$6&amp;VLOOKUP(F327,物品!B:C,2,FALSE)</f>
        <v>{"t":"i","i":25062</v>
      </c>
      <c r="J327" t="str">
        <f t="shared" si="75"/>
        <v>,"c":1,"tr":0}</v>
      </c>
      <c r="K327" t="str">
        <f t="shared" si="76"/>
        <v>]}</v>
      </c>
      <c r="L327" t="str">
        <f t="shared" si="77"/>
        <v>{"g":20,"i":[{"t":"i","i":25062,"c":1,"tr":0}]}</v>
      </c>
      <c r="M327">
        <f t="shared" si="69"/>
        <v>69</v>
      </c>
      <c r="N327">
        <f t="shared" si="70"/>
        <v>4</v>
      </c>
      <c r="O327">
        <f t="shared" si="71"/>
        <v>13</v>
      </c>
    </row>
    <row r="328" spans="1:15" x14ac:dyDescent="0.15">
      <c r="A328">
        <f t="shared" ref="A328:A391" si="79">E328/SUMIF(C:C,C328,E:E)</f>
        <v>0.2</v>
      </c>
      <c r="B328">
        <f t="shared" si="73"/>
        <v>700069002</v>
      </c>
      <c r="C328">
        <f t="shared" si="72"/>
        <v>700069</v>
      </c>
      <c r="D328">
        <f t="shared" si="78"/>
        <v>2</v>
      </c>
      <c r="E328">
        <v>20</v>
      </c>
      <c r="F328" s="5" t="str">
        <f>_xlfn.IFNA(IF(N328=0,VLOOKUP(O328,映射表!A:B,2,FALSE),VLOOKUP(D328,映射表!E:F,2,FALSE)),VLOOKUP(VLOOKUP(O328&amp;D328,映射表!J:K,2,FALSE),映射表!A:B,2,FALSE))</f>
        <v>装备进阶材料6-1</v>
      </c>
      <c r="G328">
        <f t="shared" si="68"/>
        <v>1</v>
      </c>
      <c r="H328" t="str">
        <f t="shared" si="74"/>
        <v>{"g":20,"i":[</v>
      </c>
      <c r="I328" t="str">
        <f>I$6&amp;VLOOKUP(F328,物品!B:C,2,FALSE)</f>
        <v>{"t":"i","i":25061</v>
      </c>
      <c r="J328" t="str">
        <f t="shared" si="75"/>
        <v>,"c":1,"tr":0}</v>
      </c>
      <c r="K328" t="str">
        <f t="shared" si="76"/>
        <v>]}</v>
      </c>
      <c r="L328" t="str">
        <f t="shared" si="77"/>
        <v>{"g":20,"i":[{"t":"i","i":25061,"c":1,"tr":0}]}</v>
      </c>
      <c r="M328">
        <f t="shared" si="69"/>
        <v>69</v>
      </c>
      <c r="N328">
        <f t="shared" si="70"/>
        <v>4</v>
      </c>
      <c r="O328">
        <f t="shared" si="71"/>
        <v>13</v>
      </c>
    </row>
    <row r="329" spans="1:15" x14ac:dyDescent="0.15">
      <c r="A329">
        <f t="shared" si="79"/>
        <v>0.2</v>
      </c>
      <c r="B329">
        <f t="shared" si="73"/>
        <v>700069003</v>
      </c>
      <c r="C329">
        <f t="shared" si="72"/>
        <v>700069</v>
      </c>
      <c r="D329">
        <f t="shared" si="78"/>
        <v>3</v>
      </c>
      <c r="E329">
        <v>20</v>
      </c>
      <c r="F329" s="5" t="str">
        <f>_xlfn.IFNA(IF(N329=0,VLOOKUP(O329,映射表!A:B,2,FALSE),VLOOKUP(D329,映射表!E:F,2,FALSE)),VLOOKUP(VLOOKUP(O329&amp;D329,映射表!J:K,2,FALSE),映射表!A:B,2,FALSE))</f>
        <v>装备进阶材料7-1</v>
      </c>
      <c r="G329">
        <f t="shared" ref="G329:G392" si="80">IF(F329="金币",50,1)</f>
        <v>1</v>
      </c>
      <c r="H329" t="str">
        <f t="shared" si="74"/>
        <v>{"g":20,"i":[</v>
      </c>
      <c r="I329" t="str">
        <f>I$6&amp;VLOOKUP(F329,物品!B:C,2,FALSE)</f>
        <v>{"t":"i","i":25071</v>
      </c>
      <c r="J329" t="str">
        <f t="shared" si="75"/>
        <v>,"c":1,"tr":0}</v>
      </c>
      <c r="K329" t="str">
        <f t="shared" si="76"/>
        <v>]}</v>
      </c>
      <c r="L329" t="str">
        <f t="shared" si="77"/>
        <v>{"g":20,"i":[{"t":"i","i":25071,"c":1,"tr":0}]}</v>
      </c>
      <c r="M329">
        <f t="shared" ref="M329:M392" si="81">IF(D329=1,M328+1,M328)</f>
        <v>69</v>
      </c>
      <c r="N329">
        <f t="shared" ref="N329:N392" si="82">MOD(M329,5)</f>
        <v>4</v>
      </c>
      <c r="O329">
        <f t="shared" ref="O329:O392" si="83">IF((N329=0)*(N328&lt;&gt;0),O328+1,O328)</f>
        <v>13</v>
      </c>
    </row>
    <row r="330" spans="1:15" x14ac:dyDescent="0.15">
      <c r="A330">
        <f t="shared" si="79"/>
        <v>0.2</v>
      </c>
      <c r="B330">
        <f t="shared" si="73"/>
        <v>700069004</v>
      </c>
      <c r="C330">
        <f t="shared" si="72"/>
        <v>700069</v>
      </c>
      <c r="D330">
        <f t="shared" si="78"/>
        <v>4</v>
      </c>
      <c r="E330">
        <v>20</v>
      </c>
      <c r="F330" s="5" t="str">
        <f>_xlfn.IFNA(IF(N330=0,VLOOKUP(O330,映射表!A:B,2,FALSE),VLOOKUP(D330,映射表!E:F,2,FALSE)),VLOOKUP(VLOOKUP(O330&amp;D330,映射表!J:K,2,FALSE),映射表!A:B,2,FALSE))</f>
        <v>金币</v>
      </c>
      <c r="G330">
        <f t="shared" si="80"/>
        <v>50</v>
      </c>
      <c r="H330" t="str">
        <f t="shared" si="74"/>
        <v>{"g":20,"i":[</v>
      </c>
      <c r="I330" t="str">
        <f>I$6&amp;VLOOKUP(F330,物品!B:C,2,FALSE)</f>
        <v>{"t":"i","i":1</v>
      </c>
      <c r="J330" t="str">
        <f t="shared" si="75"/>
        <v>,"c":50,"tr":0}</v>
      </c>
      <c r="K330" t="str">
        <f t="shared" si="76"/>
        <v>]}</v>
      </c>
      <c r="L330" t="str">
        <f t="shared" si="77"/>
        <v>{"g":20,"i":[{"t":"i","i":1,"c":50,"tr":0}]}</v>
      </c>
      <c r="M330">
        <f t="shared" si="81"/>
        <v>69</v>
      </c>
      <c r="N330">
        <f t="shared" si="82"/>
        <v>4</v>
      </c>
      <c r="O330">
        <f t="shared" si="83"/>
        <v>13</v>
      </c>
    </row>
    <row r="331" spans="1:15" x14ac:dyDescent="0.15">
      <c r="A331">
        <f t="shared" si="79"/>
        <v>0.2</v>
      </c>
      <c r="B331">
        <f t="shared" si="73"/>
        <v>700069005</v>
      </c>
      <c r="C331">
        <f t="shared" si="72"/>
        <v>700069</v>
      </c>
      <c r="D331">
        <f t="shared" si="78"/>
        <v>5</v>
      </c>
      <c r="E331">
        <v>20</v>
      </c>
      <c r="F331" s="5" t="str">
        <f>_xlfn.IFNA(IF(N331=0,VLOOKUP(O331,映射表!A:B,2,FALSE),VLOOKUP(D331,映射表!E:F,2,FALSE)),VLOOKUP(VLOOKUP(O331&amp;D331,映射表!J:K,2,FALSE),映射表!A:B,2,FALSE))</f>
        <v>低级经验丹</v>
      </c>
      <c r="G331">
        <f t="shared" si="80"/>
        <v>1</v>
      </c>
      <c r="H331" t="str">
        <f t="shared" si="74"/>
        <v>{"g":20,"i":[</v>
      </c>
      <c r="I331" t="str">
        <f>I$6&amp;VLOOKUP(F331,物品!B:C,2,FALSE)</f>
        <v>{"t":"i","i":29001</v>
      </c>
      <c r="J331" t="str">
        <f t="shared" si="75"/>
        <v>,"c":1,"tr":0}</v>
      </c>
      <c r="K331" t="str">
        <f t="shared" si="76"/>
        <v>]}</v>
      </c>
      <c r="L331" t="str">
        <f t="shared" si="77"/>
        <v>{"g":20,"i":[{"t":"i","i":29001,"c":1,"tr":0}]}</v>
      </c>
      <c r="M331">
        <f t="shared" si="81"/>
        <v>69</v>
      </c>
      <c r="N331">
        <f t="shared" si="82"/>
        <v>4</v>
      </c>
      <c r="O331">
        <f t="shared" si="83"/>
        <v>13</v>
      </c>
    </row>
    <row r="332" spans="1:15" x14ac:dyDescent="0.15">
      <c r="A332">
        <f t="shared" si="79"/>
        <v>0.2</v>
      </c>
      <c r="B332">
        <f t="shared" si="73"/>
        <v>700070001</v>
      </c>
      <c r="C332">
        <f t="shared" si="72"/>
        <v>700070</v>
      </c>
      <c r="D332">
        <f t="shared" si="78"/>
        <v>1</v>
      </c>
      <c r="E332">
        <v>20</v>
      </c>
      <c r="F332" s="5" t="str">
        <f>_xlfn.IFNA(IF(N332=0,VLOOKUP(O332,映射表!A:B,2,FALSE),VLOOKUP(D332,映射表!E:F,2,FALSE)),VLOOKUP(VLOOKUP(O332&amp;D332,映射表!J:K,2,FALSE),映射表!A:B,2,FALSE))</f>
        <v>装备进阶材料7-2</v>
      </c>
      <c r="G332">
        <f t="shared" si="80"/>
        <v>1</v>
      </c>
      <c r="H332" t="str">
        <f t="shared" si="74"/>
        <v>{"g":20,"i":[</v>
      </c>
      <c r="I332" t="str">
        <f>I$6&amp;VLOOKUP(F332,物品!B:C,2,FALSE)</f>
        <v>{"t":"i","i":25072</v>
      </c>
      <c r="J332" t="str">
        <f t="shared" si="75"/>
        <v>,"c":1,"tr":0}</v>
      </c>
      <c r="K332" t="str">
        <f t="shared" si="76"/>
        <v>]}</v>
      </c>
      <c r="L332" t="str">
        <f t="shared" si="77"/>
        <v>{"g":20,"i":[{"t":"i","i":25072,"c":1,"tr":0}]}</v>
      </c>
      <c r="M332">
        <f t="shared" si="81"/>
        <v>70</v>
      </c>
      <c r="N332">
        <f t="shared" si="82"/>
        <v>0</v>
      </c>
      <c r="O332">
        <f t="shared" si="83"/>
        <v>14</v>
      </c>
    </row>
    <row r="333" spans="1:15" x14ac:dyDescent="0.15">
      <c r="A333">
        <f t="shared" si="79"/>
        <v>0.2</v>
      </c>
      <c r="B333">
        <f t="shared" si="73"/>
        <v>700070002</v>
      </c>
      <c r="C333">
        <f t="shared" si="72"/>
        <v>700070</v>
      </c>
      <c r="D333">
        <f t="shared" si="78"/>
        <v>2</v>
      </c>
      <c r="E333">
        <v>20</v>
      </c>
      <c r="F333" s="5" t="str">
        <f>_xlfn.IFNA(IF(N333=0,VLOOKUP(O333,映射表!A:B,2,FALSE),VLOOKUP(D333,映射表!E:F,2,FALSE)),VLOOKUP(VLOOKUP(O333&amp;D333,映射表!J:K,2,FALSE),映射表!A:B,2,FALSE))</f>
        <v>装备进阶材料7-2</v>
      </c>
      <c r="G333">
        <f t="shared" si="80"/>
        <v>1</v>
      </c>
      <c r="H333" t="str">
        <f t="shared" si="74"/>
        <v>{"g":20,"i":[</v>
      </c>
      <c r="I333" t="str">
        <f>I$6&amp;VLOOKUP(F333,物品!B:C,2,FALSE)</f>
        <v>{"t":"i","i":25072</v>
      </c>
      <c r="J333" t="str">
        <f t="shared" si="75"/>
        <v>,"c":1,"tr":0}</v>
      </c>
      <c r="K333" t="str">
        <f t="shared" si="76"/>
        <v>]}</v>
      </c>
      <c r="L333" t="str">
        <f t="shared" si="77"/>
        <v>{"g":20,"i":[{"t":"i","i":25072,"c":1,"tr":0}]}</v>
      </c>
      <c r="M333">
        <f t="shared" si="81"/>
        <v>70</v>
      </c>
      <c r="N333">
        <f t="shared" si="82"/>
        <v>0</v>
      </c>
      <c r="O333">
        <f t="shared" si="83"/>
        <v>14</v>
      </c>
    </row>
    <row r="334" spans="1:15" x14ac:dyDescent="0.15">
      <c r="A334">
        <f t="shared" si="79"/>
        <v>0.2</v>
      </c>
      <c r="B334">
        <f t="shared" si="73"/>
        <v>700070003</v>
      </c>
      <c r="C334">
        <f t="shared" si="72"/>
        <v>700070</v>
      </c>
      <c r="D334">
        <f t="shared" si="78"/>
        <v>3</v>
      </c>
      <c r="E334">
        <v>20</v>
      </c>
      <c r="F334" s="5" t="str">
        <f>_xlfn.IFNA(IF(N334=0,VLOOKUP(O334,映射表!A:B,2,FALSE),VLOOKUP(D334,映射表!E:F,2,FALSE)),VLOOKUP(VLOOKUP(O334&amp;D334,映射表!J:K,2,FALSE),映射表!A:B,2,FALSE))</f>
        <v>装备进阶材料7-2</v>
      </c>
      <c r="G334">
        <f t="shared" si="80"/>
        <v>1</v>
      </c>
      <c r="H334" t="str">
        <f t="shared" si="74"/>
        <v>{"g":20,"i":[</v>
      </c>
      <c r="I334" t="str">
        <f>I$6&amp;VLOOKUP(F334,物品!B:C,2,FALSE)</f>
        <v>{"t":"i","i":25072</v>
      </c>
      <c r="J334" t="str">
        <f t="shared" si="75"/>
        <v>,"c":1,"tr":0}</v>
      </c>
      <c r="K334" t="str">
        <f t="shared" si="76"/>
        <v>]}</v>
      </c>
      <c r="L334" t="str">
        <f t="shared" si="77"/>
        <v>{"g":20,"i":[{"t":"i","i":25072,"c":1,"tr":0}]}</v>
      </c>
      <c r="M334">
        <f t="shared" si="81"/>
        <v>70</v>
      </c>
      <c r="N334">
        <f t="shared" si="82"/>
        <v>0</v>
      </c>
      <c r="O334">
        <f t="shared" si="83"/>
        <v>14</v>
      </c>
    </row>
    <row r="335" spans="1:15" x14ac:dyDescent="0.15">
      <c r="A335">
        <f t="shared" si="79"/>
        <v>0.2</v>
      </c>
      <c r="B335">
        <f t="shared" si="73"/>
        <v>700070004</v>
      </c>
      <c r="C335">
        <f t="shared" si="72"/>
        <v>700070</v>
      </c>
      <c r="D335">
        <f t="shared" si="78"/>
        <v>4</v>
      </c>
      <c r="E335">
        <v>20</v>
      </c>
      <c r="F335" s="5" t="str">
        <f>_xlfn.IFNA(IF(N335=0,VLOOKUP(O335,映射表!A:B,2,FALSE),VLOOKUP(D335,映射表!E:F,2,FALSE)),VLOOKUP(VLOOKUP(O335&amp;D335,映射表!J:K,2,FALSE),映射表!A:B,2,FALSE))</f>
        <v>装备进阶材料7-2</v>
      </c>
      <c r="G335">
        <f t="shared" si="80"/>
        <v>1</v>
      </c>
      <c r="H335" t="str">
        <f t="shared" si="74"/>
        <v>{"g":20,"i":[</v>
      </c>
      <c r="I335" t="str">
        <f>I$6&amp;VLOOKUP(F335,物品!B:C,2,FALSE)</f>
        <v>{"t":"i","i":25072</v>
      </c>
      <c r="J335" t="str">
        <f t="shared" si="75"/>
        <v>,"c":1,"tr":0}</v>
      </c>
      <c r="K335" t="str">
        <f t="shared" si="76"/>
        <v>]}</v>
      </c>
      <c r="L335" t="str">
        <f t="shared" si="77"/>
        <v>{"g":20,"i":[{"t":"i","i":25072,"c":1,"tr":0}]}</v>
      </c>
      <c r="M335">
        <f t="shared" si="81"/>
        <v>70</v>
      </c>
      <c r="N335">
        <f t="shared" si="82"/>
        <v>0</v>
      </c>
      <c r="O335">
        <f t="shared" si="83"/>
        <v>14</v>
      </c>
    </row>
    <row r="336" spans="1:15" x14ac:dyDescent="0.15">
      <c r="A336">
        <f t="shared" si="79"/>
        <v>0.2</v>
      </c>
      <c r="B336">
        <f t="shared" si="73"/>
        <v>700070005</v>
      </c>
      <c r="C336">
        <f t="shared" si="72"/>
        <v>700070</v>
      </c>
      <c r="D336">
        <f t="shared" si="78"/>
        <v>5</v>
      </c>
      <c r="E336">
        <v>20</v>
      </c>
      <c r="F336" s="5" t="str">
        <f>_xlfn.IFNA(IF(N336=0,VLOOKUP(O336,映射表!A:B,2,FALSE),VLOOKUP(D336,映射表!E:F,2,FALSE)),VLOOKUP(VLOOKUP(O336&amp;D336,映射表!J:K,2,FALSE),映射表!A:B,2,FALSE))</f>
        <v>装备进阶材料7-2</v>
      </c>
      <c r="G336">
        <f t="shared" si="80"/>
        <v>1</v>
      </c>
      <c r="H336" t="str">
        <f t="shared" si="74"/>
        <v>{"g":20,"i":[</v>
      </c>
      <c r="I336" t="str">
        <f>I$6&amp;VLOOKUP(F336,物品!B:C,2,FALSE)</f>
        <v>{"t":"i","i":25072</v>
      </c>
      <c r="J336" t="str">
        <f t="shared" si="75"/>
        <v>,"c":1,"tr":0}</v>
      </c>
      <c r="K336" t="str">
        <f t="shared" si="76"/>
        <v>]}</v>
      </c>
      <c r="L336" t="str">
        <f t="shared" si="77"/>
        <v>{"g":20,"i":[{"t":"i","i":25072,"c":1,"tr":0}]}</v>
      </c>
      <c r="M336">
        <f t="shared" si="81"/>
        <v>70</v>
      </c>
      <c r="N336">
        <f t="shared" si="82"/>
        <v>0</v>
      </c>
      <c r="O336">
        <f t="shared" si="83"/>
        <v>14</v>
      </c>
    </row>
    <row r="337" spans="1:15" x14ac:dyDescent="0.15">
      <c r="A337">
        <f t="shared" si="79"/>
        <v>0.2</v>
      </c>
      <c r="B337">
        <f t="shared" si="73"/>
        <v>700071001</v>
      </c>
      <c r="C337">
        <f t="shared" si="72"/>
        <v>700071</v>
      </c>
      <c r="D337">
        <f t="shared" si="78"/>
        <v>1</v>
      </c>
      <c r="E337">
        <v>20</v>
      </c>
      <c r="F337" s="5" t="str">
        <f>_xlfn.IFNA(IF(N337=0,VLOOKUP(O337,映射表!A:B,2,FALSE),VLOOKUP(D337,映射表!E:F,2,FALSE)),VLOOKUP(VLOOKUP(O337&amp;D337,映射表!J:K,2,FALSE),映射表!A:B,2,FALSE))</f>
        <v>装备进阶材料6-2</v>
      </c>
      <c r="G337">
        <f t="shared" si="80"/>
        <v>1</v>
      </c>
      <c r="H337" t="str">
        <f t="shared" si="74"/>
        <v>{"g":20,"i":[</v>
      </c>
      <c r="I337" t="str">
        <f>I$6&amp;VLOOKUP(F337,物品!B:C,2,FALSE)</f>
        <v>{"t":"i","i":25062</v>
      </c>
      <c r="J337" t="str">
        <f t="shared" si="75"/>
        <v>,"c":1,"tr":0}</v>
      </c>
      <c r="K337" t="str">
        <f t="shared" si="76"/>
        <v>]}</v>
      </c>
      <c r="L337" t="str">
        <f t="shared" si="77"/>
        <v>{"g":20,"i":[{"t":"i","i":25062,"c":1,"tr":0}]}</v>
      </c>
      <c r="M337">
        <f t="shared" si="81"/>
        <v>71</v>
      </c>
      <c r="N337">
        <f t="shared" si="82"/>
        <v>1</v>
      </c>
      <c r="O337">
        <f t="shared" si="83"/>
        <v>14</v>
      </c>
    </row>
    <row r="338" spans="1:15" x14ac:dyDescent="0.15">
      <c r="A338">
        <f t="shared" si="79"/>
        <v>0.2</v>
      </c>
      <c r="B338">
        <f t="shared" si="73"/>
        <v>700071002</v>
      </c>
      <c r="C338">
        <f t="shared" si="72"/>
        <v>700071</v>
      </c>
      <c r="D338">
        <f t="shared" si="78"/>
        <v>2</v>
      </c>
      <c r="E338">
        <v>20</v>
      </c>
      <c r="F338" s="5" t="str">
        <f>_xlfn.IFNA(IF(N338=0,VLOOKUP(O338,映射表!A:B,2,FALSE),VLOOKUP(D338,映射表!E:F,2,FALSE)),VLOOKUP(VLOOKUP(O338&amp;D338,映射表!J:K,2,FALSE),映射表!A:B,2,FALSE))</f>
        <v>装备进阶材料6-1</v>
      </c>
      <c r="G338">
        <f t="shared" si="80"/>
        <v>1</v>
      </c>
      <c r="H338" t="str">
        <f t="shared" si="74"/>
        <v>{"g":20,"i":[</v>
      </c>
      <c r="I338" t="str">
        <f>I$6&amp;VLOOKUP(F338,物品!B:C,2,FALSE)</f>
        <v>{"t":"i","i":25061</v>
      </c>
      <c r="J338" t="str">
        <f t="shared" si="75"/>
        <v>,"c":1,"tr":0}</v>
      </c>
      <c r="K338" t="str">
        <f t="shared" si="76"/>
        <v>]}</v>
      </c>
      <c r="L338" t="str">
        <f t="shared" si="77"/>
        <v>{"g":20,"i":[{"t":"i","i":25061,"c":1,"tr":0}]}</v>
      </c>
      <c r="M338">
        <f t="shared" si="81"/>
        <v>71</v>
      </c>
      <c r="N338">
        <f t="shared" si="82"/>
        <v>1</v>
      </c>
      <c r="O338">
        <f t="shared" si="83"/>
        <v>14</v>
      </c>
    </row>
    <row r="339" spans="1:15" x14ac:dyDescent="0.15">
      <c r="A339">
        <f t="shared" si="79"/>
        <v>0.2</v>
      </c>
      <c r="B339">
        <f t="shared" si="73"/>
        <v>700071003</v>
      </c>
      <c r="C339">
        <f t="shared" si="72"/>
        <v>700071</v>
      </c>
      <c r="D339">
        <f t="shared" si="78"/>
        <v>3</v>
      </c>
      <c r="E339">
        <v>20</v>
      </c>
      <c r="F339" s="5" t="str">
        <f>_xlfn.IFNA(IF(N339=0,VLOOKUP(O339,映射表!A:B,2,FALSE),VLOOKUP(D339,映射表!E:F,2,FALSE)),VLOOKUP(VLOOKUP(O339&amp;D339,映射表!J:K,2,FALSE),映射表!A:B,2,FALSE))</f>
        <v>装备进阶材料7-2</v>
      </c>
      <c r="G339">
        <f t="shared" si="80"/>
        <v>1</v>
      </c>
      <c r="H339" t="str">
        <f t="shared" si="74"/>
        <v>{"g":20,"i":[</v>
      </c>
      <c r="I339" t="str">
        <f>I$6&amp;VLOOKUP(F339,物品!B:C,2,FALSE)</f>
        <v>{"t":"i","i":25072</v>
      </c>
      <c r="J339" t="str">
        <f t="shared" si="75"/>
        <v>,"c":1,"tr":0}</v>
      </c>
      <c r="K339" t="str">
        <f t="shared" si="76"/>
        <v>]}</v>
      </c>
      <c r="L339" t="str">
        <f t="shared" si="77"/>
        <v>{"g":20,"i":[{"t":"i","i":25072,"c":1,"tr":0}]}</v>
      </c>
      <c r="M339">
        <f t="shared" si="81"/>
        <v>71</v>
      </c>
      <c r="N339">
        <f t="shared" si="82"/>
        <v>1</v>
      </c>
      <c r="O339">
        <f t="shared" si="83"/>
        <v>14</v>
      </c>
    </row>
    <row r="340" spans="1:15" x14ac:dyDescent="0.15">
      <c r="A340">
        <f t="shared" si="79"/>
        <v>0.2</v>
      </c>
      <c r="B340">
        <f t="shared" si="73"/>
        <v>700071004</v>
      </c>
      <c r="C340">
        <f t="shared" ref="C340:C400" si="84">IF(D340=1,C339+1,C339)</f>
        <v>700071</v>
      </c>
      <c r="D340">
        <f t="shared" si="78"/>
        <v>4</v>
      </c>
      <c r="E340">
        <v>20</v>
      </c>
      <c r="F340" s="5" t="str">
        <f>_xlfn.IFNA(IF(N340=0,VLOOKUP(O340,映射表!A:B,2,FALSE),VLOOKUP(D340,映射表!E:F,2,FALSE)),VLOOKUP(VLOOKUP(O340&amp;D340,映射表!J:K,2,FALSE),映射表!A:B,2,FALSE))</f>
        <v>金币</v>
      </c>
      <c r="G340">
        <f t="shared" si="80"/>
        <v>50</v>
      </c>
      <c r="H340" t="str">
        <f t="shared" si="74"/>
        <v>{"g":20,"i":[</v>
      </c>
      <c r="I340" t="str">
        <f>I$6&amp;VLOOKUP(F340,物品!B:C,2,FALSE)</f>
        <v>{"t":"i","i":1</v>
      </c>
      <c r="J340" t="str">
        <f t="shared" si="75"/>
        <v>,"c":50,"tr":0}</v>
      </c>
      <c r="K340" t="str">
        <f t="shared" si="76"/>
        <v>]}</v>
      </c>
      <c r="L340" t="str">
        <f t="shared" si="77"/>
        <v>{"g":20,"i":[{"t":"i","i":1,"c":50,"tr":0}]}</v>
      </c>
      <c r="M340">
        <f t="shared" si="81"/>
        <v>71</v>
      </c>
      <c r="N340">
        <f t="shared" si="82"/>
        <v>1</v>
      </c>
      <c r="O340">
        <f t="shared" si="83"/>
        <v>14</v>
      </c>
    </row>
    <row r="341" spans="1:15" x14ac:dyDescent="0.15">
      <c r="A341">
        <f t="shared" si="79"/>
        <v>0.2</v>
      </c>
      <c r="B341">
        <f t="shared" si="73"/>
        <v>700071005</v>
      </c>
      <c r="C341">
        <f t="shared" si="84"/>
        <v>700071</v>
      </c>
      <c r="D341">
        <f t="shared" si="78"/>
        <v>5</v>
      </c>
      <c r="E341">
        <v>20</v>
      </c>
      <c r="F341" s="5" t="str">
        <f>_xlfn.IFNA(IF(N341=0,VLOOKUP(O341,映射表!A:B,2,FALSE),VLOOKUP(D341,映射表!E:F,2,FALSE)),VLOOKUP(VLOOKUP(O341&amp;D341,映射表!J:K,2,FALSE),映射表!A:B,2,FALSE))</f>
        <v>低级经验丹</v>
      </c>
      <c r="G341">
        <f t="shared" si="80"/>
        <v>1</v>
      </c>
      <c r="H341" t="str">
        <f t="shared" si="74"/>
        <v>{"g":20,"i":[</v>
      </c>
      <c r="I341" t="str">
        <f>I$6&amp;VLOOKUP(F341,物品!B:C,2,FALSE)</f>
        <v>{"t":"i","i":29001</v>
      </c>
      <c r="J341" t="str">
        <f t="shared" si="75"/>
        <v>,"c":1,"tr":0}</v>
      </c>
      <c r="K341" t="str">
        <f t="shared" si="76"/>
        <v>]}</v>
      </c>
      <c r="L341" t="str">
        <f t="shared" si="77"/>
        <v>{"g":20,"i":[{"t":"i","i":29001,"c":1,"tr":0}]}</v>
      </c>
      <c r="M341">
        <f t="shared" si="81"/>
        <v>71</v>
      </c>
      <c r="N341">
        <f t="shared" si="82"/>
        <v>1</v>
      </c>
      <c r="O341">
        <f t="shared" si="83"/>
        <v>14</v>
      </c>
    </row>
    <row r="342" spans="1:15" x14ac:dyDescent="0.15">
      <c r="A342">
        <f t="shared" si="79"/>
        <v>0.2</v>
      </c>
      <c r="B342">
        <f t="shared" si="73"/>
        <v>700072001</v>
      </c>
      <c r="C342">
        <f t="shared" si="84"/>
        <v>700072</v>
      </c>
      <c r="D342">
        <f t="shared" si="78"/>
        <v>1</v>
      </c>
      <c r="E342">
        <v>20</v>
      </c>
      <c r="F342" s="5" t="str">
        <f>_xlfn.IFNA(IF(N342=0,VLOOKUP(O342,映射表!A:B,2,FALSE),VLOOKUP(D342,映射表!E:F,2,FALSE)),VLOOKUP(VLOOKUP(O342&amp;D342,映射表!J:K,2,FALSE),映射表!A:B,2,FALSE))</f>
        <v>装备进阶材料6-2</v>
      </c>
      <c r="G342">
        <f t="shared" si="80"/>
        <v>1</v>
      </c>
      <c r="H342" t="str">
        <f t="shared" si="74"/>
        <v>{"g":20,"i":[</v>
      </c>
      <c r="I342" t="str">
        <f>I$6&amp;VLOOKUP(F342,物品!B:C,2,FALSE)</f>
        <v>{"t":"i","i":25062</v>
      </c>
      <c r="J342" t="str">
        <f t="shared" si="75"/>
        <v>,"c":1,"tr":0}</v>
      </c>
      <c r="K342" t="str">
        <f t="shared" si="76"/>
        <v>]}</v>
      </c>
      <c r="L342" t="str">
        <f t="shared" si="77"/>
        <v>{"g":20,"i":[{"t":"i","i":25062,"c":1,"tr":0}]}</v>
      </c>
      <c r="M342">
        <f t="shared" si="81"/>
        <v>72</v>
      </c>
      <c r="N342">
        <f t="shared" si="82"/>
        <v>2</v>
      </c>
      <c r="O342">
        <f t="shared" si="83"/>
        <v>14</v>
      </c>
    </row>
    <row r="343" spans="1:15" x14ac:dyDescent="0.15">
      <c r="A343">
        <f t="shared" si="79"/>
        <v>0.2</v>
      </c>
      <c r="B343">
        <f t="shared" si="73"/>
        <v>700072002</v>
      </c>
      <c r="C343">
        <f t="shared" si="84"/>
        <v>700072</v>
      </c>
      <c r="D343">
        <f t="shared" si="78"/>
        <v>2</v>
      </c>
      <c r="E343">
        <v>20</v>
      </c>
      <c r="F343" s="5" t="str">
        <f>_xlfn.IFNA(IF(N343=0,VLOOKUP(O343,映射表!A:B,2,FALSE),VLOOKUP(D343,映射表!E:F,2,FALSE)),VLOOKUP(VLOOKUP(O343&amp;D343,映射表!J:K,2,FALSE),映射表!A:B,2,FALSE))</f>
        <v>装备进阶材料6-1</v>
      </c>
      <c r="G343">
        <f t="shared" si="80"/>
        <v>1</v>
      </c>
      <c r="H343" t="str">
        <f t="shared" si="74"/>
        <v>{"g":20,"i":[</v>
      </c>
      <c r="I343" t="str">
        <f>I$6&amp;VLOOKUP(F343,物品!B:C,2,FALSE)</f>
        <v>{"t":"i","i":25061</v>
      </c>
      <c r="J343" t="str">
        <f t="shared" si="75"/>
        <v>,"c":1,"tr":0}</v>
      </c>
      <c r="K343" t="str">
        <f t="shared" si="76"/>
        <v>]}</v>
      </c>
      <c r="L343" t="str">
        <f t="shared" si="77"/>
        <v>{"g":20,"i":[{"t":"i","i":25061,"c":1,"tr":0}]}</v>
      </c>
      <c r="M343">
        <f t="shared" si="81"/>
        <v>72</v>
      </c>
      <c r="N343">
        <f t="shared" si="82"/>
        <v>2</v>
      </c>
      <c r="O343">
        <f t="shared" si="83"/>
        <v>14</v>
      </c>
    </row>
    <row r="344" spans="1:15" x14ac:dyDescent="0.15">
      <c r="A344">
        <f t="shared" si="79"/>
        <v>0.2</v>
      </c>
      <c r="B344">
        <f t="shared" si="73"/>
        <v>700072003</v>
      </c>
      <c r="C344">
        <f t="shared" si="84"/>
        <v>700072</v>
      </c>
      <c r="D344">
        <f t="shared" si="78"/>
        <v>3</v>
      </c>
      <c r="E344">
        <v>20</v>
      </c>
      <c r="F344" s="5" t="str">
        <f>_xlfn.IFNA(IF(N344=0,VLOOKUP(O344,映射表!A:B,2,FALSE),VLOOKUP(D344,映射表!E:F,2,FALSE)),VLOOKUP(VLOOKUP(O344&amp;D344,映射表!J:K,2,FALSE),映射表!A:B,2,FALSE))</f>
        <v>装备进阶材料7-2</v>
      </c>
      <c r="G344">
        <f t="shared" si="80"/>
        <v>1</v>
      </c>
      <c r="H344" t="str">
        <f t="shared" si="74"/>
        <v>{"g":20,"i":[</v>
      </c>
      <c r="I344" t="str">
        <f>I$6&amp;VLOOKUP(F344,物品!B:C,2,FALSE)</f>
        <v>{"t":"i","i":25072</v>
      </c>
      <c r="J344" t="str">
        <f t="shared" si="75"/>
        <v>,"c":1,"tr":0}</v>
      </c>
      <c r="K344" t="str">
        <f t="shared" si="76"/>
        <v>]}</v>
      </c>
      <c r="L344" t="str">
        <f t="shared" si="77"/>
        <v>{"g":20,"i":[{"t":"i","i":25072,"c":1,"tr":0}]}</v>
      </c>
      <c r="M344">
        <f t="shared" si="81"/>
        <v>72</v>
      </c>
      <c r="N344">
        <f t="shared" si="82"/>
        <v>2</v>
      </c>
      <c r="O344">
        <f t="shared" si="83"/>
        <v>14</v>
      </c>
    </row>
    <row r="345" spans="1:15" x14ac:dyDescent="0.15">
      <c r="A345">
        <f t="shared" si="79"/>
        <v>0.2</v>
      </c>
      <c r="B345">
        <f t="shared" si="73"/>
        <v>700072004</v>
      </c>
      <c r="C345">
        <f t="shared" si="84"/>
        <v>700072</v>
      </c>
      <c r="D345">
        <f t="shared" si="78"/>
        <v>4</v>
      </c>
      <c r="E345">
        <v>20</v>
      </c>
      <c r="F345" s="5" t="str">
        <f>_xlfn.IFNA(IF(N345=0,VLOOKUP(O345,映射表!A:B,2,FALSE),VLOOKUP(D345,映射表!E:F,2,FALSE)),VLOOKUP(VLOOKUP(O345&amp;D345,映射表!J:K,2,FALSE),映射表!A:B,2,FALSE))</f>
        <v>金币</v>
      </c>
      <c r="G345">
        <f t="shared" si="80"/>
        <v>50</v>
      </c>
      <c r="H345" t="str">
        <f t="shared" si="74"/>
        <v>{"g":20,"i":[</v>
      </c>
      <c r="I345" t="str">
        <f>I$6&amp;VLOOKUP(F345,物品!B:C,2,FALSE)</f>
        <v>{"t":"i","i":1</v>
      </c>
      <c r="J345" t="str">
        <f t="shared" si="75"/>
        <v>,"c":50,"tr":0}</v>
      </c>
      <c r="K345" t="str">
        <f t="shared" si="76"/>
        <v>]}</v>
      </c>
      <c r="L345" t="str">
        <f t="shared" si="77"/>
        <v>{"g":20,"i":[{"t":"i","i":1,"c":50,"tr":0}]}</v>
      </c>
      <c r="M345">
        <f t="shared" si="81"/>
        <v>72</v>
      </c>
      <c r="N345">
        <f t="shared" si="82"/>
        <v>2</v>
      </c>
      <c r="O345">
        <f t="shared" si="83"/>
        <v>14</v>
      </c>
    </row>
    <row r="346" spans="1:15" x14ac:dyDescent="0.15">
      <c r="A346">
        <f t="shared" si="79"/>
        <v>0.2</v>
      </c>
      <c r="B346">
        <f t="shared" si="73"/>
        <v>700072005</v>
      </c>
      <c r="C346">
        <f t="shared" si="84"/>
        <v>700072</v>
      </c>
      <c r="D346">
        <f t="shared" si="78"/>
        <v>5</v>
      </c>
      <c r="E346">
        <v>20</v>
      </c>
      <c r="F346" s="5" t="str">
        <f>_xlfn.IFNA(IF(N346=0,VLOOKUP(O346,映射表!A:B,2,FALSE),VLOOKUP(D346,映射表!E:F,2,FALSE)),VLOOKUP(VLOOKUP(O346&amp;D346,映射表!J:K,2,FALSE),映射表!A:B,2,FALSE))</f>
        <v>低级经验丹</v>
      </c>
      <c r="G346">
        <f t="shared" si="80"/>
        <v>1</v>
      </c>
      <c r="H346" t="str">
        <f t="shared" si="74"/>
        <v>{"g":20,"i":[</v>
      </c>
      <c r="I346" t="str">
        <f>I$6&amp;VLOOKUP(F346,物品!B:C,2,FALSE)</f>
        <v>{"t":"i","i":29001</v>
      </c>
      <c r="J346" t="str">
        <f t="shared" si="75"/>
        <v>,"c":1,"tr":0}</v>
      </c>
      <c r="K346" t="str">
        <f t="shared" si="76"/>
        <v>]}</v>
      </c>
      <c r="L346" t="str">
        <f t="shared" si="77"/>
        <v>{"g":20,"i":[{"t":"i","i":29001,"c":1,"tr":0}]}</v>
      </c>
      <c r="M346">
        <f t="shared" si="81"/>
        <v>72</v>
      </c>
      <c r="N346">
        <f t="shared" si="82"/>
        <v>2</v>
      </c>
      <c r="O346">
        <f t="shared" si="83"/>
        <v>14</v>
      </c>
    </row>
    <row r="347" spans="1:15" x14ac:dyDescent="0.15">
      <c r="A347">
        <f t="shared" si="79"/>
        <v>0.2</v>
      </c>
      <c r="B347">
        <f t="shared" si="73"/>
        <v>700073001</v>
      </c>
      <c r="C347">
        <f t="shared" si="84"/>
        <v>700073</v>
      </c>
      <c r="D347">
        <f t="shared" si="78"/>
        <v>1</v>
      </c>
      <c r="E347">
        <v>20</v>
      </c>
      <c r="F347" s="5" t="str">
        <f>_xlfn.IFNA(IF(N347=0,VLOOKUP(O347,映射表!A:B,2,FALSE),VLOOKUP(D347,映射表!E:F,2,FALSE)),VLOOKUP(VLOOKUP(O347&amp;D347,映射表!J:K,2,FALSE),映射表!A:B,2,FALSE))</f>
        <v>装备进阶材料6-2</v>
      </c>
      <c r="G347">
        <f t="shared" si="80"/>
        <v>1</v>
      </c>
      <c r="H347" t="str">
        <f t="shared" si="74"/>
        <v>{"g":20,"i":[</v>
      </c>
      <c r="I347" t="str">
        <f>I$6&amp;VLOOKUP(F347,物品!B:C,2,FALSE)</f>
        <v>{"t":"i","i":25062</v>
      </c>
      <c r="J347" t="str">
        <f t="shared" si="75"/>
        <v>,"c":1,"tr":0}</v>
      </c>
      <c r="K347" t="str">
        <f t="shared" si="76"/>
        <v>]}</v>
      </c>
      <c r="L347" t="str">
        <f t="shared" si="77"/>
        <v>{"g":20,"i":[{"t":"i","i":25062,"c":1,"tr":0}]}</v>
      </c>
      <c r="M347">
        <f t="shared" si="81"/>
        <v>73</v>
      </c>
      <c r="N347">
        <f t="shared" si="82"/>
        <v>3</v>
      </c>
      <c r="O347">
        <f t="shared" si="83"/>
        <v>14</v>
      </c>
    </row>
    <row r="348" spans="1:15" x14ac:dyDescent="0.15">
      <c r="A348">
        <f t="shared" si="79"/>
        <v>0.2</v>
      </c>
      <c r="B348">
        <f t="shared" si="73"/>
        <v>700073002</v>
      </c>
      <c r="C348">
        <f t="shared" si="84"/>
        <v>700073</v>
      </c>
      <c r="D348">
        <f t="shared" si="78"/>
        <v>2</v>
      </c>
      <c r="E348">
        <v>20</v>
      </c>
      <c r="F348" s="5" t="str">
        <f>_xlfn.IFNA(IF(N348=0,VLOOKUP(O348,映射表!A:B,2,FALSE),VLOOKUP(D348,映射表!E:F,2,FALSE)),VLOOKUP(VLOOKUP(O348&amp;D348,映射表!J:K,2,FALSE),映射表!A:B,2,FALSE))</f>
        <v>装备进阶材料6-1</v>
      </c>
      <c r="G348">
        <f t="shared" si="80"/>
        <v>1</v>
      </c>
      <c r="H348" t="str">
        <f t="shared" si="74"/>
        <v>{"g":20,"i":[</v>
      </c>
      <c r="I348" t="str">
        <f>I$6&amp;VLOOKUP(F348,物品!B:C,2,FALSE)</f>
        <v>{"t":"i","i":25061</v>
      </c>
      <c r="J348" t="str">
        <f t="shared" si="75"/>
        <v>,"c":1,"tr":0}</v>
      </c>
      <c r="K348" t="str">
        <f t="shared" si="76"/>
        <v>]}</v>
      </c>
      <c r="L348" t="str">
        <f t="shared" si="77"/>
        <v>{"g":20,"i":[{"t":"i","i":25061,"c":1,"tr":0}]}</v>
      </c>
      <c r="M348">
        <f t="shared" si="81"/>
        <v>73</v>
      </c>
      <c r="N348">
        <f t="shared" si="82"/>
        <v>3</v>
      </c>
      <c r="O348">
        <f t="shared" si="83"/>
        <v>14</v>
      </c>
    </row>
    <row r="349" spans="1:15" x14ac:dyDescent="0.15">
      <c r="A349">
        <f t="shared" si="79"/>
        <v>0.2</v>
      </c>
      <c r="B349">
        <f t="shared" ref="B349:B350" si="85">C349*1000+D349</f>
        <v>700073003</v>
      </c>
      <c r="C349">
        <f t="shared" si="84"/>
        <v>700073</v>
      </c>
      <c r="D349">
        <f t="shared" si="78"/>
        <v>3</v>
      </c>
      <c r="E349">
        <v>20</v>
      </c>
      <c r="F349" s="5" t="str">
        <f>_xlfn.IFNA(IF(N349=0,VLOOKUP(O349,映射表!A:B,2,FALSE),VLOOKUP(D349,映射表!E:F,2,FALSE)),VLOOKUP(VLOOKUP(O349&amp;D349,映射表!J:K,2,FALSE),映射表!A:B,2,FALSE))</f>
        <v>装备进阶材料7-2</v>
      </c>
      <c r="G349">
        <f t="shared" si="80"/>
        <v>1</v>
      </c>
      <c r="H349" t="str">
        <f t="shared" ref="H349:H350" si="86">IF(E349=0,"",H$5&amp;E349&amp;H$6)</f>
        <v>{"g":20,"i":[</v>
      </c>
      <c r="I349" t="str">
        <f>I$6&amp;VLOOKUP(F349,物品!B:C,2,FALSE)</f>
        <v>{"t":"i","i":25072</v>
      </c>
      <c r="J349" t="str">
        <f t="shared" ref="J349:J350" si="87">J$5&amp;G349&amp;J$6</f>
        <v>,"c":1,"tr":0}</v>
      </c>
      <c r="K349" t="str">
        <f t="shared" ref="K349:K350" si="88">IF(H349="","",K$6)</f>
        <v>]}</v>
      </c>
      <c r="L349" t="str">
        <f t="shared" ref="L349:L350" si="89">H349&amp;I349&amp;J349&amp;K349</f>
        <v>{"g":20,"i":[{"t":"i","i":25072,"c":1,"tr":0}]}</v>
      </c>
      <c r="M349">
        <f t="shared" si="81"/>
        <v>73</v>
      </c>
      <c r="N349">
        <f t="shared" si="82"/>
        <v>3</v>
      </c>
      <c r="O349">
        <f t="shared" si="83"/>
        <v>14</v>
      </c>
    </row>
    <row r="350" spans="1:15" x14ac:dyDescent="0.15">
      <c r="A350">
        <f t="shared" si="79"/>
        <v>0.2</v>
      </c>
      <c r="B350">
        <f t="shared" si="85"/>
        <v>700073004</v>
      </c>
      <c r="C350">
        <f t="shared" si="84"/>
        <v>700073</v>
      </c>
      <c r="D350">
        <f t="shared" si="78"/>
        <v>4</v>
      </c>
      <c r="E350">
        <v>20</v>
      </c>
      <c r="F350" s="5" t="str">
        <f>_xlfn.IFNA(IF(N350=0,VLOOKUP(O350,映射表!A:B,2,FALSE),VLOOKUP(D350,映射表!E:F,2,FALSE)),VLOOKUP(VLOOKUP(O350&amp;D350,映射表!J:K,2,FALSE),映射表!A:B,2,FALSE))</f>
        <v>金币</v>
      </c>
      <c r="G350">
        <f t="shared" si="80"/>
        <v>50</v>
      </c>
      <c r="H350" t="str">
        <f t="shared" si="86"/>
        <v>{"g":20,"i":[</v>
      </c>
      <c r="I350" t="str">
        <f>I$6&amp;VLOOKUP(F350,物品!B:C,2,FALSE)</f>
        <v>{"t":"i","i":1</v>
      </c>
      <c r="J350" t="str">
        <f t="shared" si="87"/>
        <v>,"c":50,"tr":0}</v>
      </c>
      <c r="K350" t="str">
        <f t="shared" si="88"/>
        <v>]}</v>
      </c>
      <c r="L350" t="str">
        <f t="shared" si="89"/>
        <v>{"g":20,"i":[{"t":"i","i":1,"c":50,"tr":0}]}</v>
      </c>
      <c r="M350">
        <f t="shared" si="81"/>
        <v>73</v>
      </c>
      <c r="N350">
        <f t="shared" si="82"/>
        <v>3</v>
      </c>
      <c r="O350">
        <f t="shared" si="83"/>
        <v>14</v>
      </c>
    </row>
    <row r="351" spans="1:15" x14ac:dyDescent="0.15">
      <c r="A351">
        <f t="shared" si="79"/>
        <v>0.2</v>
      </c>
      <c r="B351">
        <f t="shared" ref="B351:B400" si="90">C351*1000+D351</f>
        <v>700073005</v>
      </c>
      <c r="C351">
        <f t="shared" si="84"/>
        <v>700073</v>
      </c>
      <c r="D351">
        <f t="shared" si="78"/>
        <v>5</v>
      </c>
      <c r="E351">
        <v>20</v>
      </c>
      <c r="F351" s="5" t="str">
        <f>_xlfn.IFNA(IF(N351=0,VLOOKUP(O351,映射表!A:B,2,FALSE),VLOOKUP(D351,映射表!E:F,2,FALSE)),VLOOKUP(VLOOKUP(O351&amp;D351,映射表!J:K,2,FALSE),映射表!A:B,2,FALSE))</f>
        <v>低级经验丹</v>
      </c>
      <c r="G351">
        <f t="shared" si="80"/>
        <v>1</v>
      </c>
      <c r="H351" t="str">
        <f t="shared" ref="H351:H400" si="91">IF(E351=0,"",H$5&amp;E351&amp;H$6)</f>
        <v>{"g":20,"i":[</v>
      </c>
      <c r="I351" t="str">
        <f>I$6&amp;VLOOKUP(F351,物品!B:C,2,FALSE)</f>
        <v>{"t":"i","i":29001</v>
      </c>
      <c r="J351" t="str">
        <f t="shared" ref="J351:J400" si="92">J$5&amp;G351&amp;J$6</f>
        <v>,"c":1,"tr":0}</v>
      </c>
      <c r="K351" t="str">
        <f t="shared" ref="K351:K400" si="93">IF(H351="","",K$6)</f>
        <v>]}</v>
      </c>
      <c r="L351" t="str">
        <f t="shared" ref="L351:L400" si="94">H351&amp;I351&amp;J351&amp;K351</f>
        <v>{"g":20,"i":[{"t":"i","i":29001,"c":1,"tr":0}]}</v>
      </c>
      <c r="M351">
        <f t="shared" si="81"/>
        <v>73</v>
      </c>
      <c r="N351">
        <f t="shared" si="82"/>
        <v>3</v>
      </c>
      <c r="O351">
        <f t="shared" si="83"/>
        <v>14</v>
      </c>
    </row>
    <row r="352" spans="1:15" x14ac:dyDescent="0.15">
      <c r="A352">
        <f t="shared" si="79"/>
        <v>0.2</v>
      </c>
      <c r="B352">
        <f t="shared" si="90"/>
        <v>700074001</v>
      </c>
      <c r="C352">
        <f t="shared" si="84"/>
        <v>700074</v>
      </c>
      <c r="D352">
        <f t="shared" si="78"/>
        <v>1</v>
      </c>
      <c r="E352">
        <v>20</v>
      </c>
      <c r="F352" s="5" t="str">
        <f>_xlfn.IFNA(IF(N352=0,VLOOKUP(O352,映射表!A:B,2,FALSE),VLOOKUP(D352,映射表!E:F,2,FALSE)),VLOOKUP(VLOOKUP(O352&amp;D352,映射表!J:K,2,FALSE),映射表!A:B,2,FALSE))</f>
        <v>装备进阶材料6-2</v>
      </c>
      <c r="G352">
        <f t="shared" si="80"/>
        <v>1</v>
      </c>
      <c r="H352" t="str">
        <f t="shared" si="91"/>
        <v>{"g":20,"i":[</v>
      </c>
      <c r="I352" t="str">
        <f>I$6&amp;VLOOKUP(F352,物品!B:C,2,FALSE)</f>
        <v>{"t":"i","i":25062</v>
      </c>
      <c r="J352" t="str">
        <f t="shared" si="92"/>
        <v>,"c":1,"tr":0}</v>
      </c>
      <c r="K352" t="str">
        <f t="shared" si="93"/>
        <v>]}</v>
      </c>
      <c r="L352" t="str">
        <f t="shared" si="94"/>
        <v>{"g":20,"i":[{"t":"i","i":25062,"c":1,"tr":0}]}</v>
      </c>
      <c r="M352">
        <f t="shared" si="81"/>
        <v>74</v>
      </c>
      <c r="N352">
        <f t="shared" si="82"/>
        <v>4</v>
      </c>
      <c r="O352">
        <f t="shared" si="83"/>
        <v>14</v>
      </c>
    </row>
    <row r="353" spans="1:15" x14ac:dyDescent="0.15">
      <c r="A353">
        <f t="shared" si="79"/>
        <v>0.2</v>
      </c>
      <c r="B353">
        <f t="shared" si="90"/>
        <v>700074002</v>
      </c>
      <c r="C353">
        <f t="shared" si="84"/>
        <v>700074</v>
      </c>
      <c r="D353">
        <f t="shared" si="78"/>
        <v>2</v>
      </c>
      <c r="E353">
        <v>20</v>
      </c>
      <c r="F353" s="5" t="str">
        <f>_xlfn.IFNA(IF(N353=0,VLOOKUP(O353,映射表!A:B,2,FALSE),VLOOKUP(D353,映射表!E:F,2,FALSE)),VLOOKUP(VLOOKUP(O353&amp;D353,映射表!J:K,2,FALSE),映射表!A:B,2,FALSE))</f>
        <v>装备进阶材料6-1</v>
      </c>
      <c r="G353">
        <f t="shared" si="80"/>
        <v>1</v>
      </c>
      <c r="H353" t="str">
        <f t="shared" si="91"/>
        <v>{"g":20,"i":[</v>
      </c>
      <c r="I353" t="str">
        <f>I$6&amp;VLOOKUP(F353,物品!B:C,2,FALSE)</f>
        <v>{"t":"i","i":25061</v>
      </c>
      <c r="J353" t="str">
        <f t="shared" si="92"/>
        <v>,"c":1,"tr":0}</v>
      </c>
      <c r="K353" t="str">
        <f t="shared" si="93"/>
        <v>]}</v>
      </c>
      <c r="L353" t="str">
        <f t="shared" si="94"/>
        <v>{"g":20,"i":[{"t":"i","i":25061,"c":1,"tr":0}]}</v>
      </c>
      <c r="M353">
        <f t="shared" si="81"/>
        <v>74</v>
      </c>
      <c r="N353">
        <f t="shared" si="82"/>
        <v>4</v>
      </c>
      <c r="O353">
        <f t="shared" si="83"/>
        <v>14</v>
      </c>
    </row>
    <row r="354" spans="1:15" x14ac:dyDescent="0.15">
      <c r="A354">
        <f t="shared" si="79"/>
        <v>0.2</v>
      </c>
      <c r="B354">
        <f t="shared" si="90"/>
        <v>700074003</v>
      </c>
      <c r="C354">
        <f t="shared" si="84"/>
        <v>700074</v>
      </c>
      <c r="D354">
        <f t="shared" si="78"/>
        <v>3</v>
      </c>
      <c r="E354">
        <v>20</v>
      </c>
      <c r="F354" s="5" t="str">
        <f>_xlfn.IFNA(IF(N354=0,VLOOKUP(O354,映射表!A:B,2,FALSE),VLOOKUP(D354,映射表!E:F,2,FALSE)),VLOOKUP(VLOOKUP(O354&amp;D354,映射表!J:K,2,FALSE),映射表!A:B,2,FALSE))</f>
        <v>装备进阶材料7-2</v>
      </c>
      <c r="G354">
        <f t="shared" si="80"/>
        <v>1</v>
      </c>
      <c r="H354" t="str">
        <f t="shared" si="91"/>
        <v>{"g":20,"i":[</v>
      </c>
      <c r="I354" t="str">
        <f>I$6&amp;VLOOKUP(F354,物品!B:C,2,FALSE)</f>
        <v>{"t":"i","i":25072</v>
      </c>
      <c r="J354" t="str">
        <f t="shared" si="92"/>
        <v>,"c":1,"tr":0}</v>
      </c>
      <c r="K354" t="str">
        <f t="shared" si="93"/>
        <v>]}</v>
      </c>
      <c r="L354" t="str">
        <f t="shared" si="94"/>
        <v>{"g":20,"i":[{"t":"i","i":25072,"c":1,"tr":0}]}</v>
      </c>
      <c r="M354">
        <f t="shared" si="81"/>
        <v>74</v>
      </c>
      <c r="N354">
        <f t="shared" si="82"/>
        <v>4</v>
      </c>
      <c r="O354">
        <f t="shared" si="83"/>
        <v>14</v>
      </c>
    </row>
    <row r="355" spans="1:15" x14ac:dyDescent="0.15">
      <c r="A355">
        <f t="shared" si="79"/>
        <v>0.2</v>
      </c>
      <c r="B355">
        <f t="shared" si="90"/>
        <v>700074004</v>
      </c>
      <c r="C355">
        <f t="shared" si="84"/>
        <v>700074</v>
      </c>
      <c r="D355">
        <f t="shared" si="78"/>
        <v>4</v>
      </c>
      <c r="E355">
        <v>20</v>
      </c>
      <c r="F355" s="5" t="str">
        <f>_xlfn.IFNA(IF(N355=0,VLOOKUP(O355,映射表!A:B,2,FALSE),VLOOKUP(D355,映射表!E:F,2,FALSE)),VLOOKUP(VLOOKUP(O355&amp;D355,映射表!J:K,2,FALSE),映射表!A:B,2,FALSE))</f>
        <v>金币</v>
      </c>
      <c r="G355">
        <f t="shared" si="80"/>
        <v>50</v>
      </c>
      <c r="H355" t="str">
        <f t="shared" si="91"/>
        <v>{"g":20,"i":[</v>
      </c>
      <c r="I355" t="str">
        <f>I$6&amp;VLOOKUP(F355,物品!B:C,2,FALSE)</f>
        <v>{"t":"i","i":1</v>
      </c>
      <c r="J355" t="str">
        <f t="shared" si="92"/>
        <v>,"c":50,"tr":0}</v>
      </c>
      <c r="K355" t="str">
        <f t="shared" si="93"/>
        <v>]}</v>
      </c>
      <c r="L355" t="str">
        <f t="shared" si="94"/>
        <v>{"g":20,"i":[{"t":"i","i":1,"c":50,"tr":0}]}</v>
      </c>
      <c r="M355">
        <f t="shared" si="81"/>
        <v>74</v>
      </c>
      <c r="N355">
        <f t="shared" si="82"/>
        <v>4</v>
      </c>
      <c r="O355">
        <f t="shared" si="83"/>
        <v>14</v>
      </c>
    </row>
    <row r="356" spans="1:15" x14ac:dyDescent="0.15">
      <c r="A356">
        <f t="shared" si="79"/>
        <v>0.2</v>
      </c>
      <c r="B356">
        <f t="shared" si="90"/>
        <v>700074005</v>
      </c>
      <c r="C356">
        <f t="shared" si="84"/>
        <v>700074</v>
      </c>
      <c r="D356">
        <f t="shared" si="78"/>
        <v>5</v>
      </c>
      <c r="E356">
        <v>20</v>
      </c>
      <c r="F356" s="5" t="str">
        <f>_xlfn.IFNA(IF(N356=0,VLOOKUP(O356,映射表!A:B,2,FALSE),VLOOKUP(D356,映射表!E:F,2,FALSE)),VLOOKUP(VLOOKUP(O356&amp;D356,映射表!J:K,2,FALSE),映射表!A:B,2,FALSE))</f>
        <v>低级经验丹</v>
      </c>
      <c r="G356">
        <f t="shared" si="80"/>
        <v>1</v>
      </c>
      <c r="H356" t="str">
        <f t="shared" si="91"/>
        <v>{"g":20,"i":[</v>
      </c>
      <c r="I356" t="str">
        <f>I$6&amp;VLOOKUP(F356,物品!B:C,2,FALSE)</f>
        <v>{"t":"i","i":29001</v>
      </c>
      <c r="J356" t="str">
        <f t="shared" si="92"/>
        <v>,"c":1,"tr":0}</v>
      </c>
      <c r="K356" t="str">
        <f t="shared" si="93"/>
        <v>]}</v>
      </c>
      <c r="L356" t="str">
        <f t="shared" si="94"/>
        <v>{"g":20,"i":[{"t":"i","i":29001,"c":1,"tr":0}]}</v>
      </c>
      <c r="M356">
        <f t="shared" si="81"/>
        <v>74</v>
      </c>
      <c r="N356">
        <f t="shared" si="82"/>
        <v>4</v>
      </c>
      <c r="O356">
        <f t="shared" si="83"/>
        <v>14</v>
      </c>
    </row>
    <row r="357" spans="1:15" x14ac:dyDescent="0.15">
      <c r="A357">
        <f t="shared" si="79"/>
        <v>0.2</v>
      </c>
      <c r="B357">
        <f t="shared" si="90"/>
        <v>700075001</v>
      </c>
      <c r="C357">
        <f t="shared" si="84"/>
        <v>700075</v>
      </c>
      <c r="D357">
        <f t="shared" si="78"/>
        <v>1</v>
      </c>
      <c r="E357">
        <v>20</v>
      </c>
      <c r="F357" s="5" t="str">
        <f>_xlfn.IFNA(IF(N357=0,VLOOKUP(O357,映射表!A:B,2,FALSE),VLOOKUP(D357,映射表!E:F,2,FALSE)),VLOOKUP(VLOOKUP(O357&amp;D357,映射表!J:K,2,FALSE),映射表!A:B,2,FALSE))</f>
        <v>装备进阶材料8-1</v>
      </c>
      <c r="G357">
        <f t="shared" si="80"/>
        <v>1</v>
      </c>
      <c r="H357" t="str">
        <f t="shared" si="91"/>
        <v>{"g":20,"i":[</v>
      </c>
      <c r="I357" t="str">
        <f>I$6&amp;VLOOKUP(F357,物品!B:C,2,FALSE)</f>
        <v>{"t":"i","i":25081</v>
      </c>
      <c r="J357" t="str">
        <f t="shared" si="92"/>
        <v>,"c":1,"tr":0}</v>
      </c>
      <c r="K357" t="str">
        <f t="shared" si="93"/>
        <v>]}</v>
      </c>
      <c r="L357" t="str">
        <f t="shared" si="94"/>
        <v>{"g":20,"i":[{"t":"i","i":25081,"c":1,"tr":0}]}</v>
      </c>
      <c r="M357">
        <f t="shared" si="81"/>
        <v>75</v>
      </c>
      <c r="N357">
        <f t="shared" si="82"/>
        <v>0</v>
      </c>
      <c r="O357">
        <f t="shared" si="83"/>
        <v>15</v>
      </c>
    </row>
    <row r="358" spans="1:15" x14ac:dyDescent="0.15">
      <c r="A358">
        <f t="shared" si="79"/>
        <v>0.2</v>
      </c>
      <c r="B358">
        <f t="shared" si="90"/>
        <v>700075002</v>
      </c>
      <c r="C358">
        <f t="shared" si="84"/>
        <v>700075</v>
      </c>
      <c r="D358">
        <f t="shared" si="78"/>
        <v>2</v>
      </c>
      <c r="E358">
        <v>20</v>
      </c>
      <c r="F358" s="5" t="str">
        <f>_xlfn.IFNA(IF(N358=0,VLOOKUP(O358,映射表!A:B,2,FALSE),VLOOKUP(D358,映射表!E:F,2,FALSE)),VLOOKUP(VLOOKUP(O358&amp;D358,映射表!J:K,2,FALSE),映射表!A:B,2,FALSE))</f>
        <v>装备进阶材料8-1</v>
      </c>
      <c r="G358">
        <f t="shared" si="80"/>
        <v>1</v>
      </c>
      <c r="H358" t="str">
        <f t="shared" si="91"/>
        <v>{"g":20,"i":[</v>
      </c>
      <c r="I358" t="str">
        <f>I$6&amp;VLOOKUP(F358,物品!B:C,2,FALSE)</f>
        <v>{"t":"i","i":25081</v>
      </c>
      <c r="J358" t="str">
        <f t="shared" si="92"/>
        <v>,"c":1,"tr":0}</v>
      </c>
      <c r="K358" t="str">
        <f t="shared" si="93"/>
        <v>]}</v>
      </c>
      <c r="L358" t="str">
        <f t="shared" si="94"/>
        <v>{"g":20,"i":[{"t":"i","i":25081,"c":1,"tr":0}]}</v>
      </c>
      <c r="M358">
        <f t="shared" si="81"/>
        <v>75</v>
      </c>
      <c r="N358">
        <f t="shared" si="82"/>
        <v>0</v>
      </c>
      <c r="O358">
        <f t="shared" si="83"/>
        <v>15</v>
      </c>
    </row>
    <row r="359" spans="1:15" x14ac:dyDescent="0.15">
      <c r="A359">
        <f t="shared" si="79"/>
        <v>0.2</v>
      </c>
      <c r="B359">
        <f t="shared" si="90"/>
        <v>700075003</v>
      </c>
      <c r="C359">
        <f t="shared" si="84"/>
        <v>700075</v>
      </c>
      <c r="D359">
        <f t="shared" si="78"/>
        <v>3</v>
      </c>
      <c r="E359">
        <v>20</v>
      </c>
      <c r="F359" s="5" t="str">
        <f>_xlfn.IFNA(IF(N359=0,VLOOKUP(O359,映射表!A:B,2,FALSE),VLOOKUP(D359,映射表!E:F,2,FALSE)),VLOOKUP(VLOOKUP(O359&amp;D359,映射表!J:K,2,FALSE),映射表!A:B,2,FALSE))</f>
        <v>装备进阶材料8-1</v>
      </c>
      <c r="G359">
        <f t="shared" si="80"/>
        <v>1</v>
      </c>
      <c r="H359" t="str">
        <f t="shared" si="91"/>
        <v>{"g":20,"i":[</v>
      </c>
      <c r="I359" t="str">
        <f>I$6&amp;VLOOKUP(F359,物品!B:C,2,FALSE)</f>
        <v>{"t":"i","i":25081</v>
      </c>
      <c r="J359" t="str">
        <f t="shared" si="92"/>
        <v>,"c":1,"tr":0}</v>
      </c>
      <c r="K359" t="str">
        <f t="shared" si="93"/>
        <v>]}</v>
      </c>
      <c r="L359" t="str">
        <f t="shared" si="94"/>
        <v>{"g":20,"i":[{"t":"i","i":25081,"c":1,"tr":0}]}</v>
      </c>
      <c r="M359">
        <f t="shared" si="81"/>
        <v>75</v>
      </c>
      <c r="N359">
        <f t="shared" si="82"/>
        <v>0</v>
      </c>
      <c r="O359">
        <f t="shared" si="83"/>
        <v>15</v>
      </c>
    </row>
    <row r="360" spans="1:15" x14ac:dyDescent="0.15">
      <c r="A360">
        <f t="shared" si="79"/>
        <v>0.2</v>
      </c>
      <c r="B360">
        <f t="shared" si="90"/>
        <v>700075004</v>
      </c>
      <c r="C360">
        <f t="shared" si="84"/>
        <v>700075</v>
      </c>
      <c r="D360">
        <f t="shared" si="78"/>
        <v>4</v>
      </c>
      <c r="E360">
        <v>20</v>
      </c>
      <c r="F360" s="5" t="str">
        <f>_xlfn.IFNA(IF(N360=0,VLOOKUP(O360,映射表!A:B,2,FALSE),VLOOKUP(D360,映射表!E:F,2,FALSE)),VLOOKUP(VLOOKUP(O360&amp;D360,映射表!J:K,2,FALSE),映射表!A:B,2,FALSE))</f>
        <v>装备进阶材料8-1</v>
      </c>
      <c r="G360">
        <f t="shared" si="80"/>
        <v>1</v>
      </c>
      <c r="H360" t="str">
        <f t="shared" si="91"/>
        <v>{"g":20,"i":[</v>
      </c>
      <c r="I360" t="str">
        <f>I$6&amp;VLOOKUP(F360,物品!B:C,2,FALSE)</f>
        <v>{"t":"i","i":25081</v>
      </c>
      <c r="J360" t="str">
        <f t="shared" si="92"/>
        <v>,"c":1,"tr":0}</v>
      </c>
      <c r="K360" t="str">
        <f t="shared" si="93"/>
        <v>]}</v>
      </c>
      <c r="L360" t="str">
        <f t="shared" si="94"/>
        <v>{"g":20,"i":[{"t":"i","i":25081,"c":1,"tr":0}]}</v>
      </c>
      <c r="M360">
        <f t="shared" si="81"/>
        <v>75</v>
      </c>
      <c r="N360">
        <f t="shared" si="82"/>
        <v>0</v>
      </c>
      <c r="O360">
        <f t="shared" si="83"/>
        <v>15</v>
      </c>
    </row>
    <row r="361" spans="1:15" x14ac:dyDescent="0.15">
      <c r="A361">
        <f t="shared" si="79"/>
        <v>0.2</v>
      </c>
      <c r="B361">
        <f t="shared" si="90"/>
        <v>700075005</v>
      </c>
      <c r="C361">
        <f t="shared" si="84"/>
        <v>700075</v>
      </c>
      <c r="D361">
        <f t="shared" si="78"/>
        <v>5</v>
      </c>
      <c r="E361">
        <v>20</v>
      </c>
      <c r="F361" s="5" t="str">
        <f>_xlfn.IFNA(IF(N361=0,VLOOKUP(O361,映射表!A:B,2,FALSE),VLOOKUP(D361,映射表!E:F,2,FALSE)),VLOOKUP(VLOOKUP(O361&amp;D361,映射表!J:K,2,FALSE),映射表!A:B,2,FALSE))</f>
        <v>装备进阶材料8-1</v>
      </c>
      <c r="G361">
        <f t="shared" si="80"/>
        <v>1</v>
      </c>
      <c r="H361" t="str">
        <f t="shared" si="91"/>
        <v>{"g":20,"i":[</v>
      </c>
      <c r="I361" t="str">
        <f>I$6&amp;VLOOKUP(F361,物品!B:C,2,FALSE)</f>
        <v>{"t":"i","i":25081</v>
      </c>
      <c r="J361" t="str">
        <f t="shared" si="92"/>
        <v>,"c":1,"tr":0}</v>
      </c>
      <c r="K361" t="str">
        <f t="shared" si="93"/>
        <v>]}</v>
      </c>
      <c r="L361" t="str">
        <f t="shared" si="94"/>
        <v>{"g":20,"i":[{"t":"i","i":25081,"c":1,"tr":0}]}</v>
      </c>
      <c r="M361">
        <f t="shared" si="81"/>
        <v>75</v>
      </c>
      <c r="N361">
        <f t="shared" si="82"/>
        <v>0</v>
      </c>
      <c r="O361">
        <f t="shared" si="83"/>
        <v>15</v>
      </c>
    </row>
    <row r="362" spans="1:15" x14ac:dyDescent="0.15">
      <c r="A362">
        <f t="shared" si="79"/>
        <v>0.2</v>
      </c>
      <c r="B362">
        <f t="shared" si="90"/>
        <v>700076001</v>
      </c>
      <c r="C362">
        <f t="shared" si="84"/>
        <v>700076</v>
      </c>
      <c r="D362">
        <f t="shared" si="78"/>
        <v>1</v>
      </c>
      <c r="E362">
        <v>20</v>
      </c>
      <c r="F362" s="5" t="str">
        <f>_xlfn.IFNA(IF(N362=0,VLOOKUP(O362,映射表!A:B,2,FALSE),VLOOKUP(D362,映射表!E:F,2,FALSE)),VLOOKUP(VLOOKUP(O362&amp;D362,映射表!J:K,2,FALSE),映射表!A:B,2,FALSE))</f>
        <v>装备进阶材料7-2</v>
      </c>
      <c r="G362">
        <f t="shared" si="80"/>
        <v>1</v>
      </c>
      <c r="H362" t="str">
        <f t="shared" si="91"/>
        <v>{"g":20,"i":[</v>
      </c>
      <c r="I362" t="str">
        <f>I$6&amp;VLOOKUP(F362,物品!B:C,2,FALSE)</f>
        <v>{"t":"i","i":25072</v>
      </c>
      <c r="J362" t="str">
        <f t="shared" si="92"/>
        <v>,"c":1,"tr":0}</v>
      </c>
      <c r="K362" t="str">
        <f t="shared" si="93"/>
        <v>]}</v>
      </c>
      <c r="L362" t="str">
        <f t="shared" si="94"/>
        <v>{"g":20,"i":[{"t":"i","i":25072,"c":1,"tr":0}]}</v>
      </c>
      <c r="M362">
        <f t="shared" si="81"/>
        <v>76</v>
      </c>
      <c r="N362">
        <f t="shared" si="82"/>
        <v>1</v>
      </c>
      <c r="O362">
        <f t="shared" si="83"/>
        <v>15</v>
      </c>
    </row>
    <row r="363" spans="1:15" x14ac:dyDescent="0.15">
      <c r="A363">
        <f t="shared" si="79"/>
        <v>0.2</v>
      </c>
      <c r="B363">
        <f t="shared" si="90"/>
        <v>700076002</v>
      </c>
      <c r="C363">
        <f t="shared" si="84"/>
        <v>700076</v>
      </c>
      <c r="D363">
        <f t="shared" si="78"/>
        <v>2</v>
      </c>
      <c r="E363">
        <v>20</v>
      </c>
      <c r="F363" s="5" t="str">
        <f>_xlfn.IFNA(IF(N363=0,VLOOKUP(O363,映射表!A:B,2,FALSE),VLOOKUP(D363,映射表!E:F,2,FALSE)),VLOOKUP(VLOOKUP(O363&amp;D363,映射表!J:K,2,FALSE),映射表!A:B,2,FALSE))</f>
        <v>装备进阶材料7-1</v>
      </c>
      <c r="G363">
        <f t="shared" si="80"/>
        <v>1</v>
      </c>
      <c r="H363" t="str">
        <f t="shared" si="91"/>
        <v>{"g":20,"i":[</v>
      </c>
      <c r="I363" t="str">
        <f>I$6&amp;VLOOKUP(F363,物品!B:C,2,FALSE)</f>
        <v>{"t":"i","i":25071</v>
      </c>
      <c r="J363" t="str">
        <f t="shared" si="92"/>
        <v>,"c":1,"tr":0}</v>
      </c>
      <c r="K363" t="str">
        <f t="shared" si="93"/>
        <v>]}</v>
      </c>
      <c r="L363" t="str">
        <f t="shared" si="94"/>
        <v>{"g":20,"i":[{"t":"i","i":25071,"c":1,"tr":0}]}</v>
      </c>
      <c r="M363">
        <f t="shared" si="81"/>
        <v>76</v>
      </c>
      <c r="N363">
        <f t="shared" si="82"/>
        <v>1</v>
      </c>
      <c r="O363">
        <f t="shared" si="83"/>
        <v>15</v>
      </c>
    </row>
    <row r="364" spans="1:15" x14ac:dyDescent="0.15">
      <c r="A364">
        <f t="shared" si="79"/>
        <v>0.2</v>
      </c>
      <c r="B364">
        <f t="shared" si="90"/>
        <v>700076003</v>
      </c>
      <c r="C364">
        <f t="shared" si="84"/>
        <v>700076</v>
      </c>
      <c r="D364">
        <f t="shared" si="78"/>
        <v>3</v>
      </c>
      <c r="E364">
        <v>20</v>
      </c>
      <c r="F364" s="5" t="str">
        <f>_xlfn.IFNA(IF(N364=0,VLOOKUP(O364,映射表!A:B,2,FALSE),VLOOKUP(D364,映射表!E:F,2,FALSE)),VLOOKUP(VLOOKUP(O364&amp;D364,映射表!J:K,2,FALSE),映射表!A:B,2,FALSE))</f>
        <v>装备进阶材料8-1</v>
      </c>
      <c r="G364">
        <f t="shared" si="80"/>
        <v>1</v>
      </c>
      <c r="H364" t="str">
        <f t="shared" si="91"/>
        <v>{"g":20,"i":[</v>
      </c>
      <c r="I364" t="str">
        <f>I$6&amp;VLOOKUP(F364,物品!B:C,2,FALSE)</f>
        <v>{"t":"i","i":25081</v>
      </c>
      <c r="J364" t="str">
        <f t="shared" si="92"/>
        <v>,"c":1,"tr":0}</v>
      </c>
      <c r="K364" t="str">
        <f t="shared" si="93"/>
        <v>]}</v>
      </c>
      <c r="L364" t="str">
        <f t="shared" si="94"/>
        <v>{"g":20,"i":[{"t":"i","i":25081,"c":1,"tr":0}]}</v>
      </c>
      <c r="M364">
        <f t="shared" si="81"/>
        <v>76</v>
      </c>
      <c r="N364">
        <f t="shared" si="82"/>
        <v>1</v>
      </c>
      <c r="O364">
        <f t="shared" si="83"/>
        <v>15</v>
      </c>
    </row>
    <row r="365" spans="1:15" x14ac:dyDescent="0.15">
      <c r="A365">
        <f t="shared" si="79"/>
        <v>0.2</v>
      </c>
      <c r="B365">
        <f t="shared" si="90"/>
        <v>700076004</v>
      </c>
      <c r="C365">
        <f t="shared" si="84"/>
        <v>700076</v>
      </c>
      <c r="D365">
        <f t="shared" si="78"/>
        <v>4</v>
      </c>
      <c r="E365">
        <v>20</v>
      </c>
      <c r="F365" s="5" t="str">
        <f>_xlfn.IFNA(IF(N365=0,VLOOKUP(O365,映射表!A:B,2,FALSE),VLOOKUP(D365,映射表!E:F,2,FALSE)),VLOOKUP(VLOOKUP(O365&amp;D365,映射表!J:K,2,FALSE),映射表!A:B,2,FALSE))</f>
        <v>金币</v>
      </c>
      <c r="G365">
        <f t="shared" si="80"/>
        <v>50</v>
      </c>
      <c r="H365" t="str">
        <f t="shared" si="91"/>
        <v>{"g":20,"i":[</v>
      </c>
      <c r="I365" t="str">
        <f>I$6&amp;VLOOKUP(F365,物品!B:C,2,FALSE)</f>
        <v>{"t":"i","i":1</v>
      </c>
      <c r="J365" t="str">
        <f t="shared" si="92"/>
        <v>,"c":50,"tr":0}</v>
      </c>
      <c r="K365" t="str">
        <f t="shared" si="93"/>
        <v>]}</v>
      </c>
      <c r="L365" t="str">
        <f t="shared" si="94"/>
        <v>{"g":20,"i":[{"t":"i","i":1,"c":50,"tr":0}]}</v>
      </c>
      <c r="M365">
        <f t="shared" si="81"/>
        <v>76</v>
      </c>
      <c r="N365">
        <f t="shared" si="82"/>
        <v>1</v>
      </c>
      <c r="O365">
        <f t="shared" si="83"/>
        <v>15</v>
      </c>
    </row>
    <row r="366" spans="1:15" x14ac:dyDescent="0.15">
      <c r="A366">
        <f t="shared" si="79"/>
        <v>0.2</v>
      </c>
      <c r="B366">
        <f t="shared" si="90"/>
        <v>700076005</v>
      </c>
      <c r="C366">
        <f t="shared" si="84"/>
        <v>700076</v>
      </c>
      <c r="D366">
        <f t="shared" si="78"/>
        <v>5</v>
      </c>
      <c r="E366">
        <v>20</v>
      </c>
      <c r="F366" s="5" t="str">
        <f>_xlfn.IFNA(IF(N366=0,VLOOKUP(O366,映射表!A:B,2,FALSE),VLOOKUP(D366,映射表!E:F,2,FALSE)),VLOOKUP(VLOOKUP(O366&amp;D366,映射表!J:K,2,FALSE),映射表!A:B,2,FALSE))</f>
        <v>低级经验丹</v>
      </c>
      <c r="G366">
        <f t="shared" si="80"/>
        <v>1</v>
      </c>
      <c r="H366" t="str">
        <f t="shared" si="91"/>
        <v>{"g":20,"i":[</v>
      </c>
      <c r="I366" t="str">
        <f>I$6&amp;VLOOKUP(F366,物品!B:C,2,FALSE)</f>
        <v>{"t":"i","i":29001</v>
      </c>
      <c r="J366" t="str">
        <f t="shared" si="92"/>
        <v>,"c":1,"tr":0}</v>
      </c>
      <c r="K366" t="str">
        <f t="shared" si="93"/>
        <v>]}</v>
      </c>
      <c r="L366" t="str">
        <f t="shared" si="94"/>
        <v>{"g":20,"i":[{"t":"i","i":29001,"c":1,"tr":0}]}</v>
      </c>
      <c r="M366">
        <f t="shared" si="81"/>
        <v>76</v>
      </c>
      <c r="N366">
        <f t="shared" si="82"/>
        <v>1</v>
      </c>
      <c r="O366">
        <f t="shared" si="83"/>
        <v>15</v>
      </c>
    </row>
    <row r="367" spans="1:15" x14ac:dyDescent="0.15">
      <c r="A367">
        <f t="shared" si="79"/>
        <v>0.2</v>
      </c>
      <c r="B367">
        <f t="shared" si="90"/>
        <v>700077001</v>
      </c>
      <c r="C367">
        <f t="shared" si="84"/>
        <v>700077</v>
      </c>
      <c r="D367">
        <f t="shared" si="78"/>
        <v>1</v>
      </c>
      <c r="E367">
        <v>20</v>
      </c>
      <c r="F367" s="5" t="str">
        <f>_xlfn.IFNA(IF(N367=0,VLOOKUP(O367,映射表!A:B,2,FALSE),VLOOKUP(D367,映射表!E:F,2,FALSE)),VLOOKUP(VLOOKUP(O367&amp;D367,映射表!J:K,2,FALSE),映射表!A:B,2,FALSE))</f>
        <v>装备进阶材料7-2</v>
      </c>
      <c r="G367">
        <f t="shared" si="80"/>
        <v>1</v>
      </c>
      <c r="H367" t="str">
        <f t="shared" si="91"/>
        <v>{"g":20,"i":[</v>
      </c>
      <c r="I367" t="str">
        <f>I$6&amp;VLOOKUP(F367,物品!B:C,2,FALSE)</f>
        <v>{"t":"i","i":25072</v>
      </c>
      <c r="J367" t="str">
        <f t="shared" si="92"/>
        <v>,"c":1,"tr":0}</v>
      </c>
      <c r="K367" t="str">
        <f t="shared" si="93"/>
        <v>]}</v>
      </c>
      <c r="L367" t="str">
        <f t="shared" si="94"/>
        <v>{"g":20,"i":[{"t":"i","i":25072,"c":1,"tr":0}]}</v>
      </c>
      <c r="M367">
        <f t="shared" si="81"/>
        <v>77</v>
      </c>
      <c r="N367">
        <f t="shared" si="82"/>
        <v>2</v>
      </c>
      <c r="O367">
        <f t="shared" si="83"/>
        <v>15</v>
      </c>
    </row>
    <row r="368" spans="1:15" x14ac:dyDescent="0.15">
      <c r="A368">
        <f t="shared" si="79"/>
        <v>0.2</v>
      </c>
      <c r="B368">
        <f t="shared" si="90"/>
        <v>700077002</v>
      </c>
      <c r="C368">
        <f t="shared" si="84"/>
        <v>700077</v>
      </c>
      <c r="D368">
        <f t="shared" si="78"/>
        <v>2</v>
      </c>
      <c r="E368">
        <v>20</v>
      </c>
      <c r="F368" s="5" t="str">
        <f>_xlfn.IFNA(IF(N368=0,VLOOKUP(O368,映射表!A:B,2,FALSE),VLOOKUP(D368,映射表!E:F,2,FALSE)),VLOOKUP(VLOOKUP(O368&amp;D368,映射表!J:K,2,FALSE),映射表!A:B,2,FALSE))</f>
        <v>装备进阶材料7-1</v>
      </c>
      <c r="G368">
        <f t="shared" si="80"/>
        <v>1</v>
      </c>
      <c r="H368" t="str">
        <f t="shared" si="91"/>
        <v>{"g":20,"i":[</v>
      </c>
      <c r="I368" t="str">
        <f>I$6&amp;VLOOKUP(F368,物品!B:C,2,FALSE)</f>
        <v>{"t":"i","i":25071</v>
      </c>
      <c r="J368" t="str">
        <f t="shared" si="92"/>
        <v>,"c":1,"tr":0}</v>
      </c>
      <c r="K368" t="str">
        <f t="shared" si="93"/>
        <v>]}</v>
      </c>
      <c r="L368" t="str">
        <f t="shared" si="94"/>
        <v>{"g":20,"i":[{"t":"i","i":25071,"c":1,"tr":0}]}</v>
      </c>
      <c r="M368">
        <f t="shared" si="81"/>
        <v>77</v>
      </c>
      <c r="N368">
        <f t="shared" si="82"/>
        <v>2</v>
      </c>
      <c r="O368">
        <f t="shared" si="83"/>
        <v>15</v>
      </c>
    </row>
    <row r="369" spans="1:15" x14ac:dyDescent="0.15">
      <c r="A369">
        <f t="shared" si="79"/>
        <v>0.2</v>
      </c>
      <c r="B369">
        <f t="shared" si="90"/>
        <v>700077003</v>
      </c>
      <c r="C369">
        <f t="shared" si="84"/>
        <v>700077</v>
      </c>
      <c r="D369">
        <f t="shared" si="78"/>
        <v>3</v>
      </c>
      <c r="E369">
        <v>20</v>
      </c>
      <c r="F369" s="5" t="str">
        <f>_xlfn.IFNA(IF(N369=0,VLOOKUP(O369,映射表!A:B,2,FALSE),VLOOKUP(D369,映射表!E:F,2,FALSE)),VLOOKUP(VLOOKUP(O369&amp;D369,映射表!J:K,2,FALSE),映射表!A:B,2,FALSE))</f>
        <v>装备进阶材料8-1</v>
      </c>
      <c r="G369">
        <f t="shared" si="80"/>
        <v>1</v>
      </c>
      <c r="H369" t="str">
        <f t="shared" si="91"/>
        <v>{"g":20,"i":[</v>
      </c>
      <c r="I369" t="str">
        <f>I$6&amp;VLOOKUP(F369,物品!B:C,2,FALSE)</f>
        <v>{"t":"i","i":25081</v>
      </c>
      <c r="J369" t="str">
        <f t="shared" si="92"/>
        <v>,"c":1,"tr":0}</v>
      </c>
      <c r="K369" t="str">
        <f t="shared" si="93"/>
        <v>]}</v>
      </c>
      <c r="L369" t="str">
        <f t="shared" si="94"/>
        <v>{"g":20,"i":[{"t":"i","i":25081,"c":1,"tr":0}]}</v>
      </c>
      <c r="M369">
        <f t="shared" si="81"/>
        <v>77</v>
      </c>
      <c r="N369">
        <f t="shared" si="82"/>
        <v>2</v>
      </c>
      <c r="O369">
        <f t="shared" si="83"/>
        <v>15</v>
      </c>
    </row>
    <row r="370" spans="1:15" x14ac:dyDescent="0.15">
      <c r="A370">
        <f t="shared" si="79"/>
        <v>0.2</v>
      </c>
      <c r="B370">
        <f t="shared" si="90"/>
        <v>700077004</v>
      </c>
      <c r="C370">
        <f t="shared" si="84"/>
        <v>700077</v>
      </c>
      <c r="D370">
        <f t="shared" si="78"/>
        <v>4</v>
      </c>
      <c r="E370">
        <v>20</v>
      </c>
      <c r="F370" s="5" t="str">
        <f>_xlfn.IFNA(IF(N370=0,VLOOKUP(O370,映射表!A:B,2,FALSE),VLOOKUP(D370,映射表!E:F,2,FALSE)),VLOOKUP(VLOOKUP(O370&amp;D370,映射表!J:K,2,FALSE),映射表!A:B,2,FALSE))</f>
        <v>金币</v>
      </c>
      <c r="G370">
        <f t="shared" si="80"/>
        <v>50</v>
      </c>
      <c r="H370" t="str">
        <f t="shared" si="91"/>
        <v>{"g":20,"i":[</v>
      </c>
      <c r="I370" t="str">
        <f>I$6&amp;VLOOKUP(F370,物品!B:C,2,FALSE)</f>
        <v>{"t":"i","i":1</v>
      </c>
      <c r="J370" t="str">
        <f t="shared" si="92"/>
        <v>,"c":50,"tr":0}</v>
      </c>
      <c r="K370" t="str">
        <f t="shared" si="93"/>
        <v>]}</v>
      </c>
      <c r="L370" t="str">
        <f t="shared" si="94"/>
        <v>{"g":20,"i":[{"t":"i","i":1,"c":50,"tr":0}]}</v>
      </c>
      <c r="M370">
        <f t="shared" si="81"/>
        <v>77</v>
      </c>
      <c r="N370">
        <f t="shared" si="82"/>
        <v>2</v>
      </c>
      <c r="O370">
        <f t="shared" si="83"/>
        <v>15</v>
      </c>
    </row>
    <row r="371" spans="1:15" x14ac:dyDescent="0.15">
      <c r="A371">
        <f t="shared" si="79"/>
        <v>0.2</v>
      </c>
      <c r="B371">
        <f t="shared" si="90"/>
        <v>700077005</v>
      </c>
      <c r="C371">
        <f t="shared" si="84"/>
        <v>700077</v>
      </c>
      <c r="D371">
        <f t="shared" si="78"/>
        <v>5</v>
      </c>
      <c r="E371">
        <v>20</v>
      </c>
      <c r="F371" s="5" t="str">
        <f>_xlfn.IFNA(IF(N371=0,VLOOKUP(O371,映射表!A:B,2,FALSE),VLOOKUP(D371,映射表!E:F,2,FALSE)),VLOOKUP(VLOOKUP(O371&amp;D371,映射表!J:K,2,FALSE),映射表!A:B,2,FALSE))</f>
        <v>低级经验丹</v>
      </c>
      <c r="G371">
        <f t="shared" si="80"/>
        <v>1</v>
      </c>
      <c r="H371" t="str">
        <f t="shared" si="91"/>
        <v>{"g":20,"i":[</v>
      </c>
      <c r="I371" t="str">
        <f>I$6&amp;VLOOKUP(F371,物品!B:C,2,FALSE)</f>
        <v>{"t":"i","i":29001</v>
      </c>
      <c r="J371" t="str">
        <f t="shared" si="92"/>
        <v>,"c":1,"tr":0}</v>
      </c>
      <c r="K371" t="str">
        <f t="shared" si="93"/>
        <v>]}</v>
      </c>
      <c r="L371" t="str">
        <f t="shared" si="94"/>
        <v>{"g":20,"i":[{"t":"i","i":29001,"c":1,"tr":0}]}</v>
      </c>
      <c r="M371">
        <f t="shared" si="81"/>
        <v>77</v>
      </c>
      <c r="N371">
        <f t="shared" si="82"/>
        <v>2</v>
      </c>
      <c r="O371">
        <f t="shared" si="83"/>
        <v>15</v>
      </c>
    </row>
    <row r="372" spans="1:15" x14ac:dyDescent="0.15">
      <c r="A372">
        <f t="shared" si="79"/>
        <v>0.2</v>
      </c>
      <c r="B372">
        <f t="shared" si="90"/>
        <v>700078001</v>
      </c>
      <c r="C372">
        <f t="shared" si="84"/>
        <v>700078</v>
      </c>
      <c r="D372">
        <f t="shared" si="78"/>
        <v>1</v>
      </c>
      <c r="E372">
        <v>20</v>
      </c>
      <c r="F372" s="5" t="str">
        <f>_xlfn.IFNA(IF(N372=0,VLOOKUP(O372,映射表!A:B,2,FALSE),VLOOKUP(D372,映射表!E:F,2,FALSE)),VLOOKUP(VLOOKUP(O372&amp;D372,映射表!J:K,2,FALSE),映射表!A:B,2,FALSE))</f>
        <v>装备进阶材料7-2</v>
      </c>
      <c r="G372">
        <f t="shared" si="80"/>
        <v>1</v>
      </c>
      <c r="H372" t="str">
        <f t="shared" si="91"/>
        <v>{"g":20,"i":[</v>
      </c>
      <c r="I372" t="str">
        <f>I$6&amp;VLOOKUP(F372,物品!B:C,2,FALSE)</f>
        <v>{"t":"i","i":25072</v>
      </c>
      <c r="J372" t="str">
        <f t="shared" si="92"/>
        <v>,"c":1,"tr":0}</v>
      </c>
      <c r="K372" t="str">
        <f t="shared" si="93"/>
        <v>]}</v>
      </c>
      <c r="L372" t="str">
        <f t="shared" si="94"/>
        <v>{"g":20,"i":[{"t":"i","i":25072,"c":1,"tr":0}]}</v>
      </c>
      <c r="M372">
        <f t="shared" si="81"/>
        <v>78</v>
      </c>
      <c r="N372">
        <f t="shared" si="82"/>
        <v>3</v>
      </c>
      <c r="O372">
        <f t="shared" si="83"/>
        <v>15</v>
      </c>
    </row>
    <row r="373" spans="1:15" x14ac:dyDescent="0.15">
      <c r="A373">
        <f t="shared" si="79"/>
        <v>0.2</v>
      </c>
      <c r="B373">
        <f t="shared" si="90"/>
        <v>700078002</v>
      </c>
      <c r="C373">
        <f t="shared" si="84"/>
        <v>700078</v>
      </c>
      <c r="D373">
        <f t="shared" si="78"/>
        <v>2</v>
      </c>
      <c r="E373">
        <v>20</v>
      </c>
      <c r="F373" s="5" t="str">
        <f>_xlfn.IFNA(IF(N373=0,VLOOKUP(O373,映射表!A:B,2,FALSE),VLOOKUP(D373,映射表!E:F,2,FALSE)),VLOOKUP(VLOOKUP(O373&amp;D373,映射表!J:K,2,FALSE),映射表!A:B,2,FALSE))</f>
        <v>装备进阶材料7-1</v>
      </c>
      <c r="G373">
        <f t="shared" si="80"/>
        <v>1</v>
      </c>
      <c r="H373" t="str">
        <f t="shared" si="91"/>
        <v>{"g":20,"i":[</v>
      </c>
      <c r="I373" t="str">
        <f>I$6&amp;VLOOKUP(F373,物品!B:C,2,FALSE)</f>
        <v>{"t":"i","i":25071</v>
      </c>
      <c r="J373" t="str">
        <f t="shared" si="92"/>
        <v>,"c":1,"tr":0}</v>
      </c>
      <c r="K373" t="str">
        <f t="shared" si="93"/>
        <v>]}</v>
      </c>
      <c r="L373" t="str">
        <f t="shared" si="94"/>
        <v>{"g":20,"i":[{"t":"i","i":25071,"c":1,"tr":0}]}</v>
      </c>
      <c r="M373">
        <f t="shared" si="81"/>
        <v>78</v>
      </c>
      <c r="N373">
        <f t="shared" si="82"/>
        <v>3</v>
      </c>
      <c r="O373">
        <f t="shared" si="83"/>
        <v>15</v>
      </c>
    </row>
    <row r="374" spans="1:15" x14ac:dyDescent="0.15">
      <c r="A374">
        <f t="shared" si="79"/>
        <v>0.2</v>
      </c>
      <c r="B374">
        <f t="shared" si="90"/>
        <v>700078003</v>
      </c>
      <c r="C374">
        <f t="shared" si="84"/>
        <v>700078</v>
      </c>
      <c r="D374">
        <f t="shared" si="78"/>
        <v>3</v>
      </c>
      <c r="E374">
        <v>20</v>
      </c>
      <c r="F374" s="5" t="str">
        <f>_xlfn.IFNA(IF(N374=0,VLOOKUP(O374,映射表!A:B,2,FALSE),VLOOKUP(D374,映射表!E:F,2,FALSE)),VLOOKUP(VLOOKUP(O374&amp;D374,映射表!J:K,2,FALSE),映射表!A:B,2,FALSE))</f>
        <v>装备进阶材料8-1</v>
      </c>
      <c r="G374">
        <f t="shared" si="80"/>
        <v>1</v>
      </c>
      <c r="H374" t="str">
        <f t="shared" si="91"/>
        <v>{"g":20,"i":[</v>
      </c>
      <c r="I374" t="str">
        <f>I$6&amp;VLOOKUP(F374,物品!B:C,2,FALSE)</f>
        <v>{"t":"i","i":25081</v>
      </c>
      <c r="J374" t="str">
        <f t="shared" si="92"/>
        <v>,"c":1,"tr":0}</v>
      </c>
      <c r="K374" t="str">
        <f t="shared" si="93"/>
        <v>]}</v>
      </c>
      <c r="L374" t="str">
        <f t="shared" si="94"/>
        <v>{"g":20,"i":[{"t":"i","i":25081,"c":1,"tr":0}]}</v>
      </c>
      <c r="M374">
        <f t="shared" si="81"/>
        <v>78</v>
      </c>
      <c r="N374">
        <f t="shared" si="82"/>
        <v>3</v>
      </c>
      <c r="O374">
        <f t="shared" si="83"/>
        <v>15</v>
      </c>
    </row>
    <row r="375" spans="1:15" x14ac:dyDescent="0.15">
      <c r="A375">
        <f t="shared" si="79"/>
        <v>0.2</v>
      </c>
      <c r="B375">
        <f t="shared" si="90"/>
        <v>700078004</v>
      </c>
      <c r="C375">
        <f t="shared" si="84"/>
        <v>700078</v>
      </c>
      <c r="D375">
        <f t="shared" si="78"/>
        <v>4</v>
      </c>
      <c r="E375">
        <v>20</v>
      </c>
      <c r="F375" s="5" t="str">
        <f>_xlfn.IFNA(IF(N375=0,VLOOKUP(O375,映射表!A:B,2,FALSE),VLOOKUP(D375,映射表!E:F,2,FALSE)),VLOOKUP(VLOOKUP(O375&amp;D375,映射表!J:K,2,FALSE),映射表!A:B,2,FALSE))</f>
        <v>金币</v>
      </c>
      <c r="G375">
        <f t="shared" si="80"/>
        <v>50</v>
      </c>
      <c r="H375" t="str">
        <f t="shared" si="91"/>
        <v>{"g":20,"i":[</v>
      </c>
      <c r="I375" t="str">
        <f>I$6&amp;VLOOKUP(F375,物品!B:C,2,FALSE)</f>
        <v>{"t":"i","i":1</v>
      </c>
      <c r="J375" t="str">
        <f t="shared" si="92"/>
        <v>,"c":50,"tr":0}</v>
      </c>
      <c r="K375" t="str">
        <f t="shared" si="93"/>
        <v>]}</v>
      </c>
      <c r="L375" t="str">
        <f t="shared" si="94"/>
        <v>{"g":20,"i":[{"t":"i","i":1,"c":50,"tr":0}]}</v>
      </c>
      <c r="M375">
        <f t="shared" si="81"/>
        <v>78</v>
      </c>
      <c r="N375">
        <f t="shared" si="82"/>
        <v>3</v>
      </c>
      <c r="O375">
        <f t="shared" si="83"/>
        <v>15</v>
      </c>
    </row>
    <row r="376" spans="1:15" x14ac:dyDescent="0.15">
      <c r="A376">
        <f t="shared" si="79"/>
        <v>0.2</v>
      </c>
      <c r="B376">
        <f t="shared" si="90"/>
        <v>700078005</v>
      </c>
      <c r="C376">
        <f t="shared" si="84"/>
        <v>700078</v>
      </c>
      <c r="D376">
        <f t="shared" si="78"/>
        <v>5</v>
      </c>
      <c r="E376">
        <v>20</v>
      </c>
      <c r="F376" s="5" t="str">
        <f>_xlfn.IFNA(IF(N376=0,VLOOKUP(O376,映射表!A:B,2,FALSE),VLOOKUP(D376,映射表!E:F,2,FALSE)),VLOOKUP(VLOOKUP(O376&amp;D376,映射表!J:K,2,FALSE),映射表!A:B,2,FALSE))</f>
        <v>低级经验丹</v>
      </c>
      <c r="G376">
        <f t="shared" si="80"/>
        <v>1</v>
      </c>
      <c r="H376" t="str">
        <f t="shared" si="91"/>
        <v>{"g":20,"i":[</v>
      </c>
      <c r="I376" t="str">
        <f>I$6&amp;VLOOKUP(F376,物品!B:C,2,FALSE)</f>
        <v>{"t":"i","i":29001</v>
      </c>
      <c r="J376" t="str">
        <f t="shared" si="92"/>
        <v>,"c":1,"tr":0}</v>
      </c>
      <c r="K376" t="str">
        <f t="shared" si="93"/>
        <v>]}</v>
      </c>
      <c r="L376" t="str">
        <f t="shared" si="94"/>
        <v>{"g":20,"i":[{"t":"i","i":29001,"c":1,"tr":0}]}</v>
      </c>
      <c r="M376">
        <f t="shared" si="81"/>
        <v>78</v>
      </c>
      <c r="N376">
        <f t="shared" si="82"/>
        <v>3</v>
      </c>
      <c r="O376">
        <f t="shared" si="83"/>
        <v>15</v>
      </c>
    </row>
    <row r="377" spans="1:15" x14ac:dyDescent="0.15">
      <c r="A377">
        <f t="shared" si="79"/>
        <v>0.2</v>
      </c>
      <c r="B377">
        <f t="shared" si="90"/>
        <v>700079001</v>
      </c>
      <c r="C377">
        <f t="shared" si="84"/>
        <v>700079</v>
      </c>
      <c r="D377">
        <f t="shared" si="78"/>
        <v>1</v>
      </c>
      <c r="E377">
        <v>20</v>
      </c>
      <c r="F377" s="5" t="str">
        <f>_xlfn.IFNA(IF(N377=0,VLOOKUP(O377,映射表!A:B,2,FALSE),VLOOKUP(D377,映射表!E:F,2,FALSE)),VLOOKUP(VLOOKUP(O377&amp;D377,映射表!J:K,2,FALSE),映射表!A:B,2,FALSE))</f>
        <v>装备进阶材料7-2</v>
      </c>
      <c r="G377">
        <f t="shared" si="80"/>
        <v>1</v>
      </c>
      <c r="H377" t="str">
        <f t="shared" si="91"/>
        <v>{"g":20,"i":[</v>
      </c>
      <c r="I377" t="str">
        <f>I$6&amp;VLOOKUP(F377,物品!B:C,2,FALSE)</f>
        <v>{"t":"i","i":25072</v>
      </c>
      <c r="J377" t="str">
        <f t="shared" si="92"/>
        <v>,"c":1,"tr":0}</v>
      </c>
      <c r="K377" t="str">
        <f t="shared" si="93"/>
        <v>]}</v>
      </c>
      <c r="L377" t="str">
        <f t="shared" si="94"/>
        <v>{"g":20,"i":[{"t":"i","i":25072,"c":1,"tr":0}]}</v>
      </c>
      <c r="M377">
        <f t="shared" si="81"/>
        <v>79</v>
      </c>
      <c r="N377">
        <f t="shared" si="82"/>
        <v>4</v>
      </c>
      <c r="O377">
        <f t="shared" si="83"/>
        <v>15</v>
      </c>
    </row>
    <row r="378" spans="1:15" x14ac:dyDescent="0.15">
      <c r="A378">
        <f t="shared" si="79"/>
        <v>0.2</v>
      </c>
      <c r="B378">
        <f t="shared" si="90"/>
        <v>700079002</v>
      </c>
      <c r="C378">
        <f t="shared" si="84"/>
        <v>700079</v>
      </c>
      <c r="D378">
        <f t="shared" si="78"/>
        <v>2</v>
      </c>
      <c r="E378">
        <v>20</v>
      </c>
      <c r="F378" s="5" t="str">
        <f>_xlfn.IFNA(IF(N378=0,VLOOKUP(O378,映射表!A:B,2,FALSE),VLOOKUP(D378,映射表!E:F,2,FALSE)),VLOOKUP(VLOOKUP(O378&amp;D378,映射表!J:K,2,FALSE),映射表!A:B,2,FALSE))</f>
        <v>装备进阶材料7-1</v>
      </c>
      <c r="G378">
        <f t="shared" si="80"/>
        <v>1</v>
      </c>
      <c r="H378" t="str">
        <f t="shared" si="91"/>
        <v>{"g":20,"i":[</v>
      </c>
      <c r="I378" t="str">
        <f>I$6&amp;VLOOKUP(F378,物品!B:C,2,FALSE)</f>
        <v>{"t":"i","i":25071</v>
      </c>
      <c r="J378" t="str">
        <f t="shared" si="92"/>
        <v>,"c":1,"tr":0}</v>
      </c>
      <c r="K378" t="str">
        <f t="shared" si="93"/>
        <v>]}</v>
      </c>
      <c r="L378" t="str">
        <f t="shared" si="94"/>
        <v>{"g":20,"i":[{"t":"i","i":25071,"c":1,"tr":0}]}</v>
      </c>
      <c r="M378">
        <f t="shared" si="81"/>
        <v>79</v>
      </c>
      <c r="N378">
        <f t="shared" si="82"/>
        <v>4</v>
      </c>
      <c r="O378">
        <f t="shared" si="83"/>
        <v>15</v>
      </c>
    </row>
    <row r="379" spans="1:15" x14ac:dyDescent="0.15">
      <c r="A379">
        <f t="shared" si="79"/>
        <v>0.2</v>
      </c>
      <c r="B379">
        <f t="shared" si="90"/>
        <v>700079003</v>
      </c>
      <c r="C379">
        <f t="shared" si="84"/>
        <v>700079</v>
      </c>
      <c r="D379">
        <f t="shared" si="78"/>
        <v>3</v>
      </c>
      <c r="E379">
        <v>20</v>
      </c>
      <c r="F379" s="5" t="str">
        <f>_xlfn.IFNA(IF(N379=0,VLOOKUP(O379,映射表!A:B,2,FALSE),VLOOKUP(D379,映射表!E:F,2,FALSE)),VLOOKUP(VLOOKUP(O379&amp;D379,映射表!J:K,2,FALSE),映射表!A:B,2,FALSE))</f>
        <v>装备进阶材料8-1</v>
      </c>
      <c r="G379">
        <f t="shared" si="80"/>
        <v>1</v>
      </c>
      <c r="H379" t="str">
        <f t="shared" si="91"/>
        <v>{"g":20,"i":[</v>
      </c>
      <c r="I379" t="str">
        <f>I$6&amp;VLOOKUP(F379,物品!B:C,2,FALSE)</f>
        <v>{"t":"i","i":25081</v>
      </c>
      <c r="J379" t="str">
        <f t="shared" si="92"/>
        <v>,"c":1,"tr":0}</v>
      </c>
      <c r="K379" t="str">
        <f t="shared" si="93"/>
        <v>]}</v>
      </c>
      <c r="L379" t="str">
        <f t="shared" si="94"/>
        <v>{"g":20,"i":[{"t":"i","i":25081,"c":1,"tr":0}]}</v>
      </c>
      <c r="M379">
        <f t="shared" si="81"/>
        <v>79</v>
      </c>
      <c r="N379">
        <f t="shared" si="82"/>
        <v>4</v>
      </c>
      <c r="O379">
        <f t="shared" si="83"/>
        <v>15</v>
      </c>
    </row>
    <row r="380" spans="1:15" x14ac:dyDescent="0.15">
      <c r="A380">
        <f t="shared" si="79"/>
        <v>0.2</v>
      </c>
      <c r="B380">
        <f t="shared" si="90"/>
        <v>700079004</v>
      </c>
      <c r="C380">
        <f t="shared" si="84"/>
        <v>700079</v>
      </c>
      <c r="D380">
        <f t="shared" si="78"/>
        <v>4</v>
      </c>
      <c r="E380">
        <v>20</v>
      </c>
      <c r="F380" s="5" t="str">
        <f>_xlfn.IFNA(IF(N380=0,VLOOKUP(O380,映射表!A:B,2,FALSE),VLOOKUP(D380,映射表!E:F,2,FALSE)),VLOOKUP(VLOOKUP(O380&amp;D380,映射表!J:K,2,FALSE),映射表!A:B,2,FALSE))</f>
        <v>金币</v>
      </c>
      <c r="G380">
        <f t="shared" si="80"/>
        <v>50</v>
      </c>
      <c r="H380" t="str">
        <f t="shared" si="91"/>
        <v>{"g":20,"i":[</v>
      </c>
      <c r="I380" t="str">
        <f>I$6&amp;VLOOKUP(F380,物品!B:C,2,FALSE)</f>
        <v>{"t":"i","i":1</v>
      </c>
      <c r="J380" t="str">
        <f t="shared" si="92"/>
        <v>,"c":50,"tr":0}</v>
      </c>
      <c r="K380" t="str">
        <f t="shared" si="93"/>
        <v>]}</v>
      </c>
      <c r="L380" t="str">
        <f t="shared" si="94"/>
        <v>{"g":20,"i":[{"t":"i","i":1,"c":50,"tr":0}]}</v>
      </c>
      <c r="M380">
        <f t="shared" si="81"/>
        <v>79</v>
      </c>
      <c r="N380">
        <f t="shared" si="82"/>
        <v>4</v>
      </c>
      <c r="O380">
        <f t="shared" si="83"/>
        <v>15</v>
      </c>
    </row>
    <row r="381" spans="1:15" x14ac:dyDescent="0.15">
      <c r="A381">
        <f t="shared" si="79"/>
        <v>0.2</v>
      </c>
      <c r="B381">
        <f t="shared" si="90"/>
        <v>700079005</v>
      </c>
      <c r="C381">
        <f t="shared" si="84"/>
        <v>700079</v>
      </c>
      <c r="D381">
        <f t="shared" ref="D381:D400" si="95">IF(D380=5,1,D380+1)</f>
        <v>5</v>
      </c>
      <c r="E381">
        <v>20</v>
      </c>
      <c r="F381" s="5" t="str">
        <f>_xlfn.IFNA(IF(N381=0,VLOOKUP(O381,映射表!A:B,2,FALSE),VLOOKUP(D381,映射表!E:F,2,FALSE)),VLOOKUP(VLOOKUP(O381&amp;D381,映射表!J:K,2,FALSE),映射表!A:B,2,FALSE))</f>
        <v>低级经验丹</v>
      </c>
      <c r="G381">
        <f t="shared" si="80"/>
        <v>1</v>
      </c>
      <c r="H381" t="str">
        <f t="shared" si="91"/>
        <v>{"g":20,"i":[</v>
      </c>
      <c r="I381" t="str">
        <f>I$6&amp;VLOOKUP(F381,物品!B:C,2,FALSE)</f>
        <v>{"t":"i","i":29001</v>
      </c>
      <c r="J381" t="str">
        <f t="shared" si="92"/>
        <v>,"c":1,"tr":0}</v>
      </c>
      <c r="K381" t="str">
        <f t="shared" si="93"/>
        <v>]}</v>
      </c>
      <c r="L381" t="str">
        <f t="shared" si="94"/>
        <v>{"g":20,"i":[{"t":"i","i":29001,"c":1,"tr":0}]}</v>
      </c>
      <c r="M381">
        <f t="shared" si="81"/>
        <v>79</v>
      </c>
      <c r="N381">
        <f t="shared" si="82"/>
        <v>4</v>
      </c>
      <c r="O381">
        <f t="shared" si="83"/>
        <v>15</v>
      </c>
    </row>
    <row r="382" spans="1:15" x14ac:dyDescent="0.15">
      <c r="A382">
        <f t="shared" si="79"/>
        <v>0.2</v>
      </c>
      <c r="B382">
        <f t="shared" si="90"/>
        <v>700080001</v>
      </c>
      <c r="C382">
        <f t="shared" si="84"/>
        <v>700080</v>
      </c>
      <c r="D382">
        <f t="shared" si="95"/>
        <v>1</v>
      </c>
      <c r="E382">
        <v>20</v>
      </c>
      <c r="F382" s="5" t="str">
        <f>_xlfn.IFNA(IF(N382=0,VLOOKUP(O382,映射表!A:B,2,FALSE),VLOOKUP(D382,映射表!E:F,2,FALSE)),VLOOKUP(VLOOKUP(O382&amp;D382,映射表!J:K,2,FALSE),映射表!A:B,2,FALSE))</f>
        <v>装备进阶材料8-2</v>
      </c>
      <c r="G382">
        <f t="shared" si="80"/>
        <v>1</v>
      </c>
      <c r="H382" t="str">
        <f t="shared" si="91"/>
        <v>{"g":20,"i":[</v>
      </c>
      <c r="I382" t="str">
        <f>I$6&amp;VLOOKUP(F382,物品!B:C,2,FALSE)</f>
        <v>{"t":"i","i":25082</v>
      </c>
      <c r="J382" t="str">
        <f t="shared" si="92"/>
        <v>,"c":1,"tr":0}</v>
      </c>
      <c r="K382" t="str">
        <f t="shared" si="93"/>
        <v>]}</v>
      </c>
      <c r="L382" t="str">
        <f t="shared" si="94"/>
        <v>{"g":20,"i":[{"t":"i","i":25082,"c":1,"tr":0}]}</v>
      </c>
      <c r="M382">
        <f t="shared" si="81"/>
        <v>80</v>
      </c>
      <c r="N382">
        <f t="shared" si="82"/>
        <v>0</v>
      </c>
      <c r="O382">
        <f t="shared" si="83"/>
        <v>16</v>
      </c>
    </row>
    <row r="383" spans="1:15" x14ac:dyDescent="0.15">
      <c r="A383">
        <f t="shared" si="79"/>
        <v>0.2</v>
      </c>
      <c r="B383">
        <f t="shared" si="90"/>
        <v>700080002</v>
      </c>
      <c r="C383">
        <f t="shared" si="84"/>
        <v>700080</v>
      </c>
      <c r="D383">
        <f t="shared" si="95"/>
        <v>2</v>
      </c>
      <c r="E383">
        <v>20</v>
      </c>
      <c r="F383" s="5" t="str">
        <f>_xlfn.IFNA(IF(N383=0,VLOOKUP(O383,映射表!A:B,2,FALSE),VLOOKUP(D383,映射表!E:F,2,FALSE)),VLOOKUP(VLOOKUP(O383&amp;D383,映射表!J:K,2,FALSE),映射表!A:B,2,FALSE))</f>
        <v>装备进阶材料8-2</v>
      </c>
      <c r="G383">
        <f t="shared" si="80"/>
        <v>1</v>
      </c>
      <c r="H383" t="str">
        <f t="shared" si="91"/>
        <v>{"g":20,"i":[</v>
      </c>
      <c r="I383" t="str">
        <f>I$6&amp;VLOOKUP(F383,物品!B:C,2,FALSE)</f>
        <v>{"t":"i","i":25082</v>
      </c>
      <c r="J383" t="str">
        <f t="shared" si="92"/>
        <v>,"c":1,"tr":0}</v>
      </c>
      <c r="K383" t="str">
        <f t="shared" si="93"/>
        <v>]}</v>
      </c>
      <c r="L383" t="str">
        <f t="shared" si="94"/>
        <v>{"g":20,"i":[{"t":"i","i":25082,"c":1,"tr":0}]}</v>
      </c>
      <c r="M383">
        <f t="shared" si="81"/>
        <v>80</v>
      </c>
      <c r="N383">
        <f t="shared" si="82"/>
        <v>0</v>
      </c>
      <c r="O383">
        <f t="shared" si="83"/>
        <v>16</v>
      </c>
    </row>
    <row r="384" spans="1:15" x14ac:dyDescent="0.15">
      <c r="A384">
        <f t="shared" si="79"/>
        <v>0.2</v>
      </c>
      <c r="B384">
        <f t="shared" si="90"/>
        <v>700080003</v>
      </c>
      <c r="C384">
        <f t="shared" si="84"/>
        <v>700080</v>
      </c>
      <c r="D384">
        <f t="shared" si="95"/>
        <v>3</v>
      </c>
      <c r="E384">
        <v>20</v>
      </c>
      <c r="F384" s="5" t="str">
        <f>_xlfn.IFNA(IF(N384=0,VLOOKUP(O384,映射表!A:B,2,FALSE),VLOOKUP(D384,映射表!E:F,2,FALSE)),VLOOKUP(VLOOKUP(O384&amp;D384,映射表!J:K,2,FALSE),映射表!A:B,2,FALSE))</f>
        <v>装备进阶材料8-2</v>
      </c>
      <c r="G384">
        <f t="shared" si="80"/>
        <v>1</v>
      </c>
      <c r="H384" t="str">
        <f t="shared" si="91"/>
        <v>{"g":20,"i":[</v>
      </c>
      <c r="I384" t="str">
        <f>I$6&amp;VLOOKUP(F384,物品!B:C,2,FALSE)</f>
        <v>{"t":"i","i":25082</v>
      </c>
      <c r="J384" t="str">
        <f t="shared" si="92"/>
        <v>,"c":1,"tr":0}</v>
      </c>
      <c r="K384" t="str">
        <f t="shared" si="93"/>
        <v>]}</v>
      </c>
      <c r="L384" t="str">
        <f t="shared" si="94"/>
        <v>{"g":20,"i":[{"t":"i","i":25082,"c":1,"tr":0}]}</v>
      </c>
      <c r="M384">
        <f t="shared" si="81"/>
        <v>80</v>
      </c>
      <c r="N384">
        <f t="shared" si="82"/>
        <v>0</v>
      </c>
      <c r="O384">
        <f t="shared" si="83"/>
        <v>16</v>
      </c>
    </row>
    <row r="385" spans="1:15" x14ac:dyDescent="0.15">
      <c r="A385">
        <f t="shared" si="79"/>
        <v>0.2</v>
      </c>
      <c r="B385">
        <f t="shared" si="90"/>
        <v>700080004</v>
      </c>
      <c r="C385">
        <f t="shared" si="84"/>
        <v>700080</v>
      </c>
      <c r="D385">
        <f t="shared" si="95"/>
        <v>4</v>
      </c>
      <c r="E385">
        <v>20</v>
      </c>
      <c r="F385" s="5" t="str">
        <f>_xlfn.IFNA(IF(N385=0,VLOOKUP(O385,映射表!A:B,2,FALSE),VLOOKUP(D385,映射表!E:F,2,FALSE)),VLOOKUP(VLOOKUP(O385&amp;D385,映射表!J:K,2,FALSE),映射表!A:B,2,FALSE))</f>
        <v>装备进阶材料8-2</v>
      </c>
      <c r="G385">
        <f t="shared" si="80"/>
        <v>1</v>
      </c>
      <c r="H385" t="str">
        <f t="shared" si="91"/>
        <v>{"g":20,"i":[</v>
      </c>
      <c r="I385" t="str">
        <f>I$6&amp;VLOOKUP(F385,物品!B:C,2,FALSE)</f>
        <v>{"t":"i","i":25082</v>
      </c>
      <c r="J385" t="str">
        <f t="shared" si="92"/>
        <v>,"c":1,"tr":0}</v>
      </c>
      <c r="K385" t="str">
        <f t="shared" si="93"/>
        <v>]}</v>
      </c>
      <c r="L385" t="str">
        <f t="shared" si="94"/>
        <v>{"g":20,"i":[{"t":"i","i":25082,"c":1,"tr":0}]}</v>
      </c>
      <c r="M385">
        <f t="shared" si="81"/>
        <v>80</v>
      </c>
      <c r="N385">
        <f t="shared" si="82"/>
        <v>0</v>
      </c>
      <c r="O385">
        <f t="shared" si="83"/>
        <v>16</v>
      </c>
    </row>
    <row r="386" spans="1:15" x14ac:dyDescent="0.15">
      <c r="A386">
        <f t="shared" si="79"/>
        <v>0.2</v>
      </c>
      <c r="B386">
        <f t="shared" si="90"/>
        <v>700080005</v>
      </c>
      <c r="C386">
        <f t="shared" si="84"/>
        <v>700080</v>
      </c>
      <c r="D386">
        <f t="shared" si="95"/>
        <v>5</v>
      </c>
      <c r="E386">
        <v>20</v>
      </c>
      <c r="F386" s="5" t="str">
        <f>_xlfn.IFNA(IF(N386=0,VLOOKUP(O386,映射表!A:B,2,FALSE),VLOOKUP(D386,映射表!E:F,2,FALSE)),VLOOKUP(VLOOKUP(O386&amp;D386,映射表!J:K,2,FALSE),映射表!A:B,2,FALSE))</f>
        <v>装备进阶材料8-2</v>
      </c>
      <c r="G386">
        <f t="shared" si="80"/>
        <v>1</v>
      </c>
      <c r="H386" t="str">
        <f t="shared" si="91"/>
        <v>{"g":20,"i":[</v>
      </c>
      <c r="I386" t="str">
        <f>I$6&amp;VLOOKUP(F386,物品!B:C,2,FALSE)</f>
        <v>{"t":"i","i":25082</v>
      </c>
      <c r="J386" t="str">
        <f t="shared" si="92"/>
        <v>,"c":1,"tr":0}</v>
      </c>
      <c r="K386" t="str">
        <f t="shared" si="93"/>
        <v>]}</v>
      </c>
      <c r="L386" t="str">
        <f t="shared" si="94"/>
        <v>{"g":20,"i":[{"t":"i","i":25082,"c":1,"tr":0}]}</v>
      </c>
      <c r="M386">
        <f t="shared" si="81"/>
        <v>80</v>
      </c>
      <c r="N386">
        <f t="shared" si="82"/>
        <v>0</v>
      </c>
      <c r="O386">
        <f t="shared" si="83"/>
        <v>16</v>
      </c>
    </row>
    <row r="387" spans="1:15" x14ac:dyDescent="0.15">
      <c r="A387">
        <f t="shared" si="79"/>
        <v>0.2</v>
      </c>
      <c r="B387">
        <f t="shared" si="90"/>
        <v>700081001</v>
      </c>
      <c r="C387">
        <f t="shared" si="84"/>
        <v>700081</v>
      </c>
      <c r="D387">
        <f t="shared" si="95"/>
        <v>1</v>
      </c>
      <c r="E387">
        <v>20</v>
      </c>
      <c r="F387" s="5" t="str">
        <f>_xlfn.IFNA(IF(N387=0,VLOOKUP(O387,映射表!A:B,2,FALSE),VLOOKUP(D387,映射表!E:F,2,FALSE)),VLOOKUP(VLOOKUP(O387&amp;D387,映射表!J:K,2,FALSE),映射表!A:B,2,FALSE))</f>
        <v>装备进阶材料7-2</v>
      </c>
      <c r="G387">
        <f t="shared" si="80"/>
        <v>1</v>
      </c>
      <c r="H387" t="str">
        <f t="shared" si="91"/>
        <v>{"g":20,"i":[</v>
      </c>
      <c r="I387" t="str">
        <f>I$6&amp;VLOOKUP(F387,物品!B:C,2,FALSE)</f>
        <v>{"t":"i","i":25072</v>
      </c>
      <c r="J387" t="str">
        <f t="shared" si="92"/>
        <v>,"c":1,"tr":0}</v>
      </c>
      <c r="K387" t="str">
        <f t="shared" si="93"/>
        <v>]}</v>
      </c>
      <c r="L387" t="str">
        <f t="shared" si="94"/>
        <v>{"g":20,"i":[{"t":"i","i":25072,"c":1,"tr":0}]}</v>
      </c>
      <c r="M387">
        <f t="shared" si="81"/>
        <v>81</v>
      </c>
      <c r="N387">
        <f t="shared" si="82"/>
        <v>1</v>
      </c>
      <c r="O387">
        <f t="shared" si="83"/>
        <v>16</v>
      </c>
    </row>
    <row r="388" spans="1:15" x14ac:dyDescent="0.15">
      <c r="A388">
        <f t="shared" si="79"/>
        <v>0.2</v>
      </c>
      <c r="B388">
        <f t="shared" si="90"/>
        <v>700081002</v>
      </c>
      <c r="C388">
        <f t="shared" si="84"/>
        <v>700081</v>
      </c>
      <c r="D388">
        <f t="shared" si="95"/>
        <v>2</v>
      </c>
      <c r="E388">
        <v>20</v>
      </c>
      <c r="F388" s="5" t="str">
        <f>_xlfn.IFNA(IF(N388=0,VLOOKUP(O388,映射表!A:B,2,FALSE),VLOOKUP(D388,映射表!E:F,2,FALSE)),VLOOKUP(VLOOKUP(O388&amp;D388,映射表!J:K,2,FALSE),映射表!A:B,2,FALSE))</f>
        <v>装备进阶材料7-1</v>
      </c>
      <c r="G388">
        <f t="shared" si="80"/>
        <v>1</v>
      </c>
      <c r="H388" t="str">
        <f t="shared" si="91"/>
        <v>{"g":20,"i":[</v>
      </c>
      <c r="I388" t="str">
        <f>I$6&amp;VLOOKUP(F388,物品!B:C,2,FALSE)</f>
        <v>{"t":"i","i":25071</v>
      </c>
      <c r="J388" t="str">
        <f t="shared" si="92"/>
        <v>,"c":1,"tr":0}</v>
      </c>
      <c r="K388" t="str">
        <f t="shared" si="93"/>
        <v>]}</v>
      </c>
      <c r="L388" t="str">
        <f t="shared" si="94"/>
        <v>{"g":20,"i":[{"t":"i","i":25071,"c":1,"tr":0}]}</v>
      </c>
      <c r="M388">
        <f t="shared" si="81"/>
        <v>81</v>
      </c>
      <c r="N388">
        <f t="shared" si="82"/>
        <v>1</v>
      </c>
      <c r="O388">
        <f t="shared" si="83"/>
        <v>16</v>
      </c>
    </row>
    <row r="389" spans="1:15" x14ac:dyDescent="0.15">
      <c r="A389">
        <f t="shared" si="79"/>
        <v>0.2</v>
      </c>
      <c r="B389">
        <f t="shared" si="90"/>
        <v>700081003</v>
      </c>
      <c r="C389">
        <f t="shared" si="84"/>
        <v>700081</v>
      </c>
      <c r="D389">
        <f t="shared" si="95"/>
        <v>3</v>
      </c>
      <c r="E389">
        <v>20</v>
      </c>
      <c r="F389" s="5" t="str">
        <f>_xlfn.IFNA(IF(N389=0,VLOOKUP(O389,映射表!A:B,2,FALSE),VLOOKUP(D389,映射表!E:F,2,FALSE)),VLOOKUP(VLOOKUP(O389&amp;D389,映射表!J:K,2,FALSE),映射表!A:B,2,FALSE))</f>
        <v>装备进阶材料8-2</v>
      </c>
      <c r="G389">
        <f t="shared" si="80"/>
        <v>1</v>
      </c>
      <c r="H389" t="str">
        <f t="shared" si="91"/>
        <v>{"g":20,"i":[</v>
      </c>
      <c r="I389" t="str">
        <f>I$6&amp;VLOOKUP(F389,物品!B:C,2,FALSE)</f>
        <v>{"t":"i","i":25082</v>
      </c>
      <c r="J389" t="str">
        <f t="shared" si="92"/>
        <v>,"c":1,"tr":0}</v>
      </c>
      <c r="K389" t="str">
        <f t="shared" si="93"/>
        <v>]}</v>
      </c>
      <c r="L389" t="str">
        <f t="shared" si="94"/>
        <v>{"g":20,"i":[{"t":"i","i":25082,"c":1,"tr":0}]}</v>
      </c>
      <c r="M389">
        <f t="shared" si="81"/>
        <v>81</v>
      </c>
      <c r="N389">
        <f t="shared" si="82"/>
        <v>1</v>
      </c>
      <c r="O389">
        <f t="shared" si="83"/>
        <v>16</v>
      </c>
    </row>
    <row r="390" spans="1:15" x14ac:dyDescent="0.15">
      <c r="A390">
        <f t="shared" si="79"/>
        <v>0.2</v>
      </c>
      <c r="B390">
        <f t="shared" si="90"/>
        <v>700081004</v>
      </c>
      <c r="C390">
        <f t="shared" si="84"/>
        <v>700081</v>
      </c>
      <c r="D390">
        <f t="shared" si="95"/>
        <v>4</v>
      </c>
      <c r="E390">
        <v>20</v>
      </c>
      <c r="F390" s="5" t="str">
        <f>_xlfn.IFNA(IF(N390=0,VLOOKUP(O390,映射表!A:B,2,FALSE),VLOOKUP(D390,映射表!E:F,2,FALSE)),VLOOKUP(VLOOKUP(O390&amp;D390,映射表!J:K,2,FALSE),映射表!A:B,2,FALSE))</f>
        <v>金币</v>
      </c>
      <c r="G390">
        <f t="shared" si="80"/>
        <v>50</v>
      </c>
      <c r="H390" t="str">
        <f t="shared" si="91"/>
        <v>{"g":20,"i":[</v>
      </c>
      <c r="I390" t="str">
        <f>I$6&amp;VLOOKUP(F390,物品!B:C,2,FALSE)</f>
        <v>{"t":"i","i":1</v>
      </c>
      <c r="J390" t="str">
        <f t="shared" si="92"/>
        <v>,"c":50,"tr":0}</v>
      </c>
      <c r="K390" t="str">
        <f t="shared" si="93"/>
        <v>]}</v>
      </c>
      <c r="L390" t="str">
        <f t="shared" si="94"/>
        <v>{"g":20,"i":[{"t":"i","i":1,"c":50,"tr":0}]}</v>
      </c>
      <c r="M390">
        <f t="shared" si="81"/>
        <v>81</v>
      </c>
      <c r="N390">
        <f t="shared" si="82"/>
        <v>1</v>
      </c>
      <c r="O390">
        <f t="shared" si="83"/>
        <v>16</v>
      </c>
    </row>
    <row r="391" spans="1:15" x14ac:dyDescent="0.15">
      <c r="A391">
        <f t="shared" si="79"/>
        <v>0.2</v>
      </c>
      <c r="B391">
        <f t="shared" si="90"/>
        <v>700081005</v>
      </c>
      <c r="C391">
        <f t="shared" si="84"/>
        <v>700081</v>
      </c>
      <c r="D391">
        <f t="shared" si="95"/>
        <v>5</v>
      </c>
      <c r="E391">
        <v>20</v>
      </c>
      <c r="F391" s="5" t="str">
        <f>_xlfn.IFNA(IF(N391=0,VLOOKUP(O391,映射表!A:B,2,FALSE),VLOOKUP(D391,映射表!E:F,2,FALSE)),VLOOKUP(VLOOKUP(O391&amp;D391,映射表!J:K,2,FALSE),映射表!A:B,2,FALSE))</f>
        <v>低级经验丹</v>
      </c>
      <c r="G391">
        <f t="shared" si="80"/>
        <v>1</v>
      </c>
      <c r="H391" t="str">
        <f t="shared" si="91"/>
        <v>{"g":20,"i":[</v>
      </c>
      <c r="I391" t="str">
        <f>I$6&amp;VLOOKUP(F391,物品!B:C,2,FALSE)</f>
        <v>{"t":"i","i":29001</v>
      </c>
      <c r="J391" t="str">
        <f t="shared" si="92"/>
        <v>,"c":1,"tr":0}</v>
      </c>
      <c r="K391" t="str">
        <f t="shared" si="93"/>
        <v>]}</v>
      </c>
      <c r="L391" t="str">
        <f t="shared" si="94"/>
        <v>{"g":20,"i":[{"t":"i","i":29001,"c":1,"tr":0}]}</v>
      </c>
      <c r="M391">
        <f t="shared" si="81"/>
        <v>81</v>
      </c>
      <c r="N391">
        <f t="shared" si="82"/>
        <v>1</v>
      </c>
      <c r="O391">
        <f t="shared" si="83"/>
        <v>16</v>
      </c>
    </row>
    <row r="392" spans="1:15" x14ac:dyDescent="0.15">
      <c r="A392">
        <f t="shared" ref="A392:A455" si="96">E392/SUMIF(C:C,C392,E:E)</f>
        <v>0.2</v>
      </c>
      <c r="B392">
        <f t="shared" si="90"/>
        <v>700082001</v>
      </c>
      <c r="C392">
        <f t="shared" si="84"/>
        <v>700082</v>
      </c>
      <c r="D392">
        <f t="shared" si="95"/>
        <v>1</v>
      </c>
      <c r="E392">
        <v>20</v>
      </c>
      <c r="F392" s="5" t="str">
        <f>_xlfn.IFNA(IF(N392=0,VLOOKUP(O392,映射表!A:B,2,FALSE),VLOOKUP(D392,映射表!E:F,2,FALSE)),VLOOKUP(VLOOKUP(O392&amp;D392,映射表!J:K,2,FALSE),映射表!A:B,2,FALSE))</f>
        <v>装备进阶材料7-2</v>
      </c>
      <c r="G392">
        <f t="shared" si="80"/>
        <v>1</v>
      </c>
      <c r="H392" t="str">
        <f t="shared" si="91"/>
        <v>{"g":20,"i":[</v>
      </c>
      <c r="I392" t="str">
        <f>I$6&amp;VLOOKUP(F392,物品!B:C,2,FALSE)</f>
        <v>{"t":"i","i":25072</v>
      </c>
      <c r="J392" t="str">
        <f t="shared" si="92"/>
        <v>,"c":1,"tr":0}</v>
      </c>
      <c r="K392" t="str">
        <f t="shared" si="93"/>
        <v>]}</v>
      </c>
      <c r="L392" t="str">
        <f t="shared" si="94"/>
        <v>{"g":20,"i":[{"t":"i","i":25072,"c":1,"tr":0}]}</v>
      </c>
      <c r="M392">
        <f t="shared" si="81"/>
        <v>82</v>
      </c>
      <c r="N392">
        <f t="shared" si="82"/>
        <v>2</v>
      </c>
      <c r="O392">
        <f t="shared" si="83"/>
        <v>16</v>
      </c>
    </row>
    <row r="393" spans="1:15" x14ac:dyDescent="0.15">
      <c r="A393">
        <f t="shared" si="96"/>
        <v>0.2</v>
      </c>
      <c r="B393">
        <f t="shared" si="90"/>
        <v>700082002</v>
      </c>
      <c r="C393">
        <f t="shared" si="84"/>
        <v>700082</v>
      </c>
      <c r="D393">
        <f t="shared" si="95"/>
        <v>2</v>
      </c>
      <c r="E393">
        <v>20</v>
      </c>
      <c r="F393" s="5" t="str">
        <f>_xlfn.IFNA(IF(N393=0,VLOOKUP(O393,映射表!A:B,2,FALSE),VLOOKUP(D393,映射表!E:F,2,FALSE)),VLOOKUP(VLOOKUP(O393&amp;D393,映射表!J:K,2,FALSE),映射表!A:B,2,FALSE))</f>
        <v>装备进阶材料7-1</v>
      </c>
      <c r="G393">
        <f t="shared" ref="G393:G456" si="97">IF(F393="金币",50,1)</f>
        <v>1</v>
      </c>
      <c r="H393" t="str">
        <f t="shared" si="91"/>
        <v>{"g":20,"i":[</v>
      </c>
      <c r="I393" t="str">
        <f>I$6&amp;VLOOKUP(F393,物品!B:C,2,FALSE)</f>
        <v>{"t":"i","i":25071</v>
      </c>
      <c r="J393" t="str">
        <f t="shared" si="92"/>
        <v>,"c":1,"tr":0}</v>
      </c>
      <c r="K393" t="str">
        <f t="shared" si="93"/>
        <v>]}</v>
      </c>
      <c r="L393" t="str">
        <f t="shared" si="94"/>
        <v>{"g":20,"i":[{"t":"i","i":25071,"c":1,"tr":0}]}</v>
      </c>
      <c r="M393">
        <f t="shared" ref="M393:M400" si="98">IF(D393=1,M392+1,M392)</f>
        <v>82</v>
      </c>
      <c r="N393">
        <f t="shared" ref="N393:N400" si="99">MOD(M393,5)</f>
        <v>2</v>
      </c>
      <c r="O393">
        <f t="shared" ref="O393:O400" si="100">IF((N393=0)*(N392&lt;&gt;0),O392+1,O392)</f>
        <v>16</v>
      </c>
    </row>
    <row r="394" spans="1:15" x14ac:dyDescent="0.15">
      <c r="A394">
        <f t="shared" si="96"/>
        <v>0.2</v>
      </c>
      <c r="B394">
        <f t="shared" si="90"/>
        <v>700082003</v>
      </c>
      <c r="C394">
        <f t="shared" si="84"/>
        <v>700082</v>
      </c>
      <c r="D394">
        <f t="shared" si="95"/>
        <v>3</v>
      </c>
      <c r="E394">
        <v>20</v>
      </c>
      <c r="F394" s="5" t="str">
        <f>_xlfn.IFNA(IF(N394=0,VLOOKUP(O394,映射表!A:B,2,FALSE),VLOOKUP(D394,映射表!E:F,2,FALSE)),VLOOKUP(VLOOKUP(O394&amp;D394,映射表!J:K,2,FALSE),映射表!A:B,2,FALSE))</f>
        <v>装备进阶材料8-2</v>
      </c>
      <c r="G394">
        <f t="shared" si="97"/>
        <v>1</v>
      </c>
      <c r="H394" t="str">
        <f t="shared" si="91"/>
        <v>{"g":20,"i":[</v>
      </c>
      <c r="I394" t="str">
        <f>I$6&amp;VLOOKUP(F394,物品!B:C,2,FALSE)</f>
        <v>{"t":"i","i":25082</v>
      </c>
      <c r="J394" t="str">
        <f t="shared" si="92"/>
        <v>,"c":1,"tr":0}</v>
      </c>
      <c r="K394" t="str">
        <f t="shared" si="93"/>
        <v>]}</v>
      </c>
      <c r="L394" t="str">
        <f t="shared" si="94"/>
        <v>{"g":20,"i":[{"t":"i","i":25082,"c":1,"tr":0}]}</v>
      </c>
      <c r="M394">
        <f t="shared" si="98"/>
        <v>82</v>
      </c>
      <c r="N394">
        <f t="shared" si="99"/>
        <v>2</v>
      </c>
      <c r="O394">
        <f t="shared" si="100"/>
        <v>16</v>
      </c>
    </row>
    <row r="395" spans="1:15" x14ac:dyDescent="0.15">
      <c r="A395">
        <f t="shared" si="96"/>
        <v>0.2</v>
      </c>
      <c r="B395">
        <f t="shared" si="90"/>
        <v>700082004</v>
      </c>
      <c r="C395">
        <f t="shared" si="84"/>
        <v>700082</v>
      </c>
      <c r="D395">
        <f t="shared" si="95"/>
        <v>4</v>
      </c>
      <c r="E395">
        <v>20</v>
      </c>
      <c r="F395" s="5" t="str">
        <f>_xlfn.IFNA(IF(N395=0,VLOOKUP(O395,映射表!A:B,2,FALSE),VLOOKUP(D395,映射表!E:F,2,FALSE)),VLOOKUP(VLOOKUP(O395&amp;D395,映射表!J:K,2,FALSE),映射表!A:B,2,FALSE))</f>
        <v>金币</v>
      </c>
      <c r="G395">
        <f t="shared" si="97"/>
        <v>50</v>
      </c>
      <c r="H395" t="str">
        <f t="shared" si="91"/>
        <v>{"g":20,"i":[</v>
      </c>
      <c r="I395" t="str">
        <f>I$6&amp;VLOOKUP(F395,物品!B:C,2,FALSE)</f>
        <v>{"t":"i","i":1</v>
      </c>
      <c r="J395" t="str">
        <f t="shared" si="92"/>
        <v>,"c":50,"tr":0}</v>
      </c>
      <c r="K395" t="str">
        <f t="shared" si="93"/>
        <v>]}</v>
      </c>
      <c r="L395" t="str">
        <f t="shared" si="94"/>
        <v>{"g":20,"i":[{"t":"i","i":1,"c":50,"tr":0}]}</v>
      </c>
      <c r="M395">
        <f t="shared" si="98"/>
        <v>82</v>
      </c>
      <c r="N395">
        <f t="shared" si="99"/>
        <v>2</v>
      </c>
      <c r="O395">
        <f t="shared" si="100"/>
        <v>16</v>
      </c>
    </row>
    <row r="396" spans="1:15" x14ac:dyDescent="0.15">
      <c r="A396">
        <f t="shared" si="96"/>
        <v>0.2</v>
      </c>
      <c r="B396">
        <f t="shared" si="90"/>
        <v>700082005</v>
      </c>
      <c r="C396">
        <f t="shared" si="84"/>
        <v>700082</v>
      </c>
      <c r="D396">
        <f t="shared" si="95"/>
        <v>5</v>
      </c>
      <c r="E396">
        <v>20</v>
      </c>
      <c r="F396" s="5" t="str">
        <f>_xlfn.IFNA(IF(N396=0,VLOOKUP(O396,映射表!A:B,2,FALSE),VLOOKUP(D396,映射表!E:F,2,FALSE)),VLOOKUP(VLOOKUP(O396&amp;D396,映射表!J:K,2,FALSE),映射表!A:B,2,FALSE))</f>
        <v>低级经验丹</v>
      </c>
      <c r="G396">
        <f t="shared" si="97"/>
        <v>1</v>
      </c>
      <c r="H396" t="str">
        <f t="shared" si="91"/>
        <v>{"g":20,"i":[</v>
      </c>
      <c r="I396" t="str">
        <f>I$6&amp;VLOOKUP(F396,物品!B:C,2,FALSE)</f>
        <v>{"t":"i","i":29001</v>
      </c>
      <c r="J396" t="str">
        <f t="shared" si="92"/>
        <v>,"c":1,"tr":0}</v>
      </c>
      <c r="K396" t="str">
        <f t="shared" si="93"/>
        <v>]}</v>
      </c>
      <c r="L396" t="str">
        <f t="shared" si="94"/>
        <v>{"g":20,"i":[{"t":"i","i":29001,"c":1,"tr":0}]}</v>
      </c>
      <c r="M396">
        <f t="shared" si="98"/>
        <v>82</v>
      </c>
      <c r="N396">
        <f t="shared" si="99"/>
        <v>2</v>
      </c>
      <c r="O396">
        <f t="shared" si="100"/>
        <v>16</v>
      </c>
    </row>
    <row r="397" spans="1:15" x14ac:dyDescent="0.15">
      <c r="A397">
        <f t="shared" si="96"/>
        <v>0.2</v>
      </c>
      <c r="B397">
        <f t="shared" si="90"/>
        <v>700083001</v>
      </c>
      <c r="C397">
        <f t="shared" si="84"/>
        <v>700083</v>
      </c>
      <c r="D397">
        <f t="shared" si="95"/>
        <v>1</v>
      </c>
      <c r="E397">
        <v>20</v>
      </c>
      <c r="F397" s="5" t="str">
        <f>_xlfn.IFNA(IF(N397=0,VLOOKUP(O397,映射表!A:B,2,FALSE),VLOOKUP(D397,映射表!E:F,2,FALSE)),VLOOKUP(VLOOKUP(O397&amp;D397,映射表!J:K,2,FALSE),映射表!A:B,2,FALSE))</f>
        <v>装备进阶材料7-2</v>
      </c>
      <c r="G397">
        <f t="shared" si="97"/>
        <v>1</v>
      </c>
      <c r="H397" t="str">
        <f t="shared" si="91"/>
        <v>{"g":20,"i":[</v>
      </c>
      <c r="I397" t="str">
        <f>I$6&amp;VLOOKUP(F397,物品!B:C,2,FALSE)</f>
        <v>{"t":"i","i":25072</v>
      </c>
      <c r="J397" t="str">
        <f t="shared" si="92"/>
        <v>,"c":1,"tr":0}</v>
      </c>
      <c r="K397" t="str">
        <f t="shared" si="93"/>
        <v>]}</v>
      </c>
      <c r="L397" t="str">
        <f t="shared" si="94"/>
        <v>{"g":20,"i":[{"t":"i","i":25072,"c":1,"tr":0}]}</v>
      </c>
      <c r="M397">
        <f t="shared" si="98"/>
        <v>83</v>
      </c>
      <c r="N397">
        <f t="shared" si="99"/>
        <v>3</v>
      </c>
      <c r="O397">
        <f t="shared" si="100"/>
        <v>16</v>
      </c>
    </row>
    <row r="398" spans="1:15" ht="16" customHeight="1" x14ac:dyDescent="0.15">
      <c r="A398">
        <f t="shared" si="96"/>
        <v>0.2</v>
      </c>
      <c r="B398">
        <f t="shared" si="90"/>
        <v>700083002</v>
      </c>
      <c r="C398">
        <f t="shared" si="84"/>
        <v>700083</v>
      </c>
      <c r="D398">
        <f t="shared" si="95"/>
        <v>2</v>
      </c>
      <c r="E398">
        <v>20</v>
      </c>
      <c r="F398" s="5" t="str">
        <f>_xlfn.IFNA(IF(N398=0,VLOOKUP(O398,映射表!A:B,2,FALSE),VLOOKUP(D398,映射表!E:F,2,FALSE)),VLOOKUP(VLOOKUP(O398&amp;D398,映射表!J:K,2,FALSE),映射表!A:B,2,FALSE))</f>
        <v>装备进阶材料7-1</v>
      </c>
      <c r="G398">
        <f t="shared" si="97"/>
        <v>1</v>
      </c>
      <c r="H398" t="str">
        <f t="shared" si="91"/>
        <v>{"g":20,"i":[</v>
      </c>
      <c r="I398" t="str">
        <f>I$6&amp;VLOOKUP(F398,物品!B:C,2,FALSE)</f>
        <v>{"t":"i","i":25071</v>
      </c>
      <c r="J398" t="str">
        <f t="shared" si="92"/>
        <v>,"c":1,"tr":0}</v>
      </c>
      <c r="K398" t="str">
        <f t="shared" si="93"/>
        <v>]}</v>
      </c>
      <c r="L398" t="str">
        <f t="shared" si="94"/>
        <v>{"g":20,"i":[{"t":"i","i":25071,"c":1,"tr":0}]}</v>
      </c>
      <c r="M398">
        <f t="shared" si="98"/>
        <v>83</v>
      </c>
      <c r="N398">
        <f t="shared" si="99"/>
        <v>3</v>
      </c>
      <c r="O398">
        <f t="shared" si="100"/>
        <v>16</v>
      </c>
    </row>
    <row r="399" spans="1:15" x14ac:dyDescent="0.15">
      <c r="A399">
        <f t="shared" si="96"/>
        <v>0.2</v>
      </c>
      <c r="B399">
        <f t="shared" si="90"/>
        <v>700083003</v>
      </c>
      <c r="C399">
        <f t="shared" si="84"/>
        <v>700083</v>
      </c>
      <c r="D399">
        <f t="shared" si="95"/>
        <v>3</v>
      </c>
      <c r="E399">
        <v>20</v>
      </c>
      <c r="F399" s="5" t="str">
        <f>_xlfn.IFNA(IF(N399=0,VLOOKUP(O399,映射表!A:B,2,FALSE),VLOOKUP(D399,映射表!E:F,2,FALSE)),VLOOKUP(VLOOKUP(O399&amp;D399,映射表!J:K,2,FALSE),映射表!A:B,2,FALSE))</f>
        <v>装备进阶材料8-2</v>
      </c>
      <c r="G399">
        <f t="shared" si="97"/>
        <v>1</v>
      </c>
      <c r="H399" t="str">
        <f t="shared" si="91"/>
        <v>{"g":20,"i":[</v>
      </c>
      <c r="I399" t="str">
        <f>I$6&amp;VLOOKUP(F399,物品!B:C,2,FALSE)</f>
        <v>{"t":"i","i":25082</v>
      </c>
      <c r="J399" t="str">
        <f t="shared" si="92"/>
        <v>,"c":1,"tr":0}</v>
      </c>
      <c r="K399" t="str">
        <f t="shared" si="93"/>
        <v>]}</v>
      </c>
      <c r="L399" t="str">
        <f t="shared" si="94"/>
        <v>{"g":20,"i":[{"t":"i","i":25082,"c":1,"tr":0}]}</v>
      </c>
      <c r="M399">
        <f t="shared" si="98"/>
        <v>83</v>
      </c>
      <c r="N399">
        <f t="shared" si="99"/>
        <v>3</v>
      </c>
      <c r="O399">
        <f t="shared" si="100"/>
        <v>16</v>
      </c>
    </row>
    <row r="400" spans="1:15" x14ac:dyDescent="0.15">
      <c r="A400">
        <f t="shared" si="96"/>
        <v>0.2</v>
      </c>
      <c r="B400">
        <f t="shared" si="90"/>
        <v>700083004</v>
      </c>
      <c r="C400">
        <f t="shared" si="84"/>
        <v>700083</v>
      </c>
      <c r="D400">
        <f t="shared" si="95"/>
        <v>4</v>
      </c>
      <c r="E400">
        <v>20</v>
      </c>
      <c r="F400" s="5" t="str">
        <f>_xlfn.IFNA(IF(N400=0,VLOOKUP(O400,映射表!A:B,2,FALSE),VLOOKUP(D400,映射表!E:F,2,FALSE)),VLOOKUP(VLOOKUP(O400&amp;D400,映射表!J:K,2,FALSE),映射表!A:B,2,FALSE))</f>
        <v>金币</v>
      </c>
      <c r="G400">
        <f t="shared" si="97"/>
        <v>50</v>
      </c>
      <c r="H400" t="str">
        <f t="shared" si="91"/>
        <v>{"g":20,"i":[</v>
      </c>
      <c r="I400" t="str">
        <f>I$6&amp;VLOOKUP(F400,物品!B:C,2,FALSE)</f>
        <v>{"t":"i","i":1</v>
      </c>
      <c r="J400" t="str">
        <f t="shared" si="92"/>
        <v>,"c":50,"tr":0}</v>
      </c>
      <c r="K400" t="str">
        <f t="shared" si="93"/>
        <v>]}</v>
      </c>
      <c r="L400" t="str">
        <f t="shared" si="94"/>
        <v>{"g":20,"i":[{"t":"i","i":1,"c":50,"tr":0}]}</v>
      </c>
      <c r="M400">
        <f t="shared" si="98"/>
        <v>83</v>
      </c>
      <c r="N400">
        <f t="shared" si="99"/>
        <v>3</v>
      </c>
      <c r="O400">
        <f t="shared" si="100"/>
        <v>16</v>
      </c>
    </row>
    <row r="401" spans="1:15" x14ac:dyDescent="0.15">
      <c r="A401">
        <f t="shared" si="96"/>
        <v>0.2</v>
      </c>
      <c r="B401">
        <f t="shared" ref="B401:B437" si="101">C401*1000+D401</f>
        <v>700083005</v>
      </c>
      <c r="C401">
        <f t="shared" ref="C401:C437" si="102">IF(D401=1,C400+1,C400)</f>
        <v>700083</v>
      </c>
      <c r="D401">
        <f t="shared" ref="D401:D437" si="103">IF(D400=5,1,D400+1)</f>
        <v>5</v>
      </c>
      <c r="E401">
        <v>20</v>
      </c>
      <c r="F401" s="5" t="str">
        <f>_xlfn.IFNA(IF(N401=0,VLOOKUP(O401,映射表!A:B,2,FALSE),VLOOKUP(D401,映射表!E:F,2,FALSE)),VLOOKUP(VLOOKUP(O401&amp;D401,映射表!J:K,2,FALSE),映射表!A:B,2,FALSE))</f>
        <v>低级经验丹</v>
      </c>
      <c r="G401">
        <f t="shared" si="97"/>
        <v>1</v>
      </c>
      <c r="H401" t="str">
        <f t="shared" ref="H401:H437" si="104">IF(E401=0,"",H$5&amp;E401&amp;H$6)</f>
        <v>{"g":20,"i":[</v>
      </c>
      <c r="I401" t="str">
        <f>I$6&amp;VLOOKUP(F401,物品!B:C,2,FALSE)</f>
        <v>{"t":"i","i":29001</v>
      </c>
      <c r="J401" t="str">
        <f t="shared" ref="J401:J437" si="105">J$5&amp;G401&amp;J$6</f>
        <v>,"c":1,"tr":0}</v>
      </c>
      <c r="K401" t="str">
        <f t="shared" ref="K401:K437" si="106">IF(H401="","",K$6)</f>
        <v>]}</v>
      </c>
      <c r="L401" t="str">
        <f t="shared" ref="L401:L437" si="107">H401&amp;I401&amp;J401&amp;K401</f>
        <v>{"g":20,"i":[{"t":"i","i":29001,"c":1,"tr":0}]}</v>
      </c>
      <c r="M401">
        <f t="shared" ref="M401:M437" si="108">IF(D401=1,M400+1,M400)</f>
        <v>83</v>
      </c>
      <c r="N401">
        <f t="shared" ref="N401:N437" si="109">MOD(M401,5)</f>
        <v>3</v>
      </c>
      <c r="O401">
        <f t="shared" ref="O401:O437" si="110">IF((N401=0)*(N400&lt;&gt;0),O400+1,O400)</f>
        <v>16</v>
      </c>
    </row>
    <row r="402" spans="1:15" x14ac:dyDescent="0.15">
      <c r="A402">
        <f t="shared" si="96"/>
        <v>0.2</v>
      </c>
      <c r="B402">
        <f t="shared" si="101"/>
        <v>700084001</v>
      </c>
      <c r="C402">
        <f t="shared" si="102"/>
        <v>700084</v>
      </c>
      <c r="D402">
        <f t="shared" si="103"/>
        <v>1</v>
      </c>
      <c r="E402">
        <v>20</v>
      </c>
      <c r="F402" s="5" t="str">
        <f>_xlfn.IFNA(IF(N402=0,VLOOKUP(O402,映射表!A:B,2,FALSE),VLOOKUP(D402,映射表!E:F,2,FALSE)),VLOOKUP(VLOOKUP(O402&amp;D402,映射表!J:K,2,FALSE),映射表!A:B,2,FALSE))</f>
        <v>装备进阶材料7-2</v>
      </c>
      <c r="G402">
        <f t="shared" si="97"/>
        <v>1</v>
      </c>
      <c r="H402" t="str">
        <f t="shared" si="104"/>
        <v>{"g":20,"i":[</v>
      </c>
      <c r="I402" t="str">
        <f>I$6&amp;VLOOKUP(F402,物品!B:C,2,FALSE)</f>
        <v>{"t":"i","i":25072</v>
      </c>
      <c r="J402" t="str">
        <f t="shared" si="105"/>
        <v>,"c":1,"tr":0}</v>
      </c>
      <c r="K402" t="str">
        <f t="shared" si="106"/>
        <v>]}</v>
      </c>
      <c r="L402" t="str">
        <f t="shared" si="107"/>
        <v>{"g":20,"i":[{"t":"i","i":25072,"c":1,"tr":0}]}</v>
      </c>
      <c r="M402">
        <f t="shared" si="108"/>
        <v>84</v>
      </c>
      <c r="N402">
        <f t="shared" si="109"/>
        <v>4</v>
      </c>
      <c r="O402">
        <f t="shared" si="110"/>
        <v>16</v>
      </c>
    </row>
    <row r="403" spans="1:15" x14ac:dyDescent="0.15">
      <c r="A403">
        <f t="shared" si="96"/>
        <v>0.2</v>
      </c>
      <c r="B403">
        <f t="shared" si="101"/>
        <v>700084002</v>
      </c>
      <c r="C403">
        <f t="shared" si="102"/>
        <v>700084</v>
      </c>
      <c r="D403">
        <f t="shared" si="103"/>
        <v>2</v>
      </c>
      <c r="E403">
        <v>20</v>
      </c>
      <c r="F403" s="5" t="str">
        <f>_xlfn.IFNA(IF(N403=0,VLOOKUP(O403,映射表!A:B,2,FALSE),VLOOKUP(D403,映射表!E:F,2,FALSE)),VLOOKUP(VLOOKUP(O403&amp;D403,映射表!J:K,2,FALSE),映射表!A:B,2,FALSE))</f>
        <v>装备进阶材料7-1</v>
      </c>
      <c r="G403">
        <f t="shared" si="97"/>
        <v>1</v>
      </c>
      <c r="H403" t="str">
        <f t="shared" si="104"/>
        <v>{"g":20,"i":[</v>
      </c>
      <c r="I403" t="str">
        <f>I$6&amp;VLOOKUP(F403,物品!B:C,2,FALSE)</f>
        <v>{"t":"i","i":25071</v>
      </c>
      <c r="J403" t="str">
        <f t="shared" si="105"/>
        <v>,"c":1,"tr":0}</v>
      </c>
      <c r="K403" t="str">
        <f t="shared" si="106"/>
        <v>]}</v>
      </c>
      <c r="L403" t="str">
        <f t="shared" si="107"/>
        <v>{"g":20,"i":[{"t":"i","i":25071,"c":1,"tr":0}]}</v>
      </c>
      <c r="M403">
        <f t="shared" si="108"/>
        <v>84</v>
      </c>
      <c r="N403">
        <f t="shared" si="109"/>
        <v>4</v>
      </c>
      <c r="O403">
        <f t="shared" si="110"/>
        <v>16</v>
      </c>
    </row>
    <row r="404" spans="1:15" x14ac:dyDescent="0.15">
      <c r="A404">
        <f t="shared" si="96"/>
        <v>0.2</v>
      </c>
      <c r="B404">
        <f t="shared" si="101"/>
        <v>700084003</v>
      </c>
      <c r="C404">
        <f t="shared" si="102"/>
        <v>700084</v>
      </c>
      <c r="D404">
        <f t="shared" si="103"/>
        <v>3</v>
      </c>
      <c r="E404">
        <v>20</v>
      </c>
      <c r="F404" s="5" t="str">
        <f>_xlfn.IFNA(IF(N404=0,VLOOKUP(O404,映射表!A:B,2,FALSE),VLOOKUP(D404,映射表!E:F,2,FALSE)),VLOOKUP(VLOOKUP(O404&amp;D404,映射表!J:K,2,FALSE),映射表!A:B,2,FALSE))</f>
        <v>装备进阶材料8-2</v>
      </c>
      <c r="G404">
        <f t="shared" si="97"/>
        <v>1</v>
      </c>
      <c r="H404" t="str">
        <f t="shared" si="104"/>
        <v>{"g":20,"i":[</v>
      </c>
      <c r="I404" t="str">
        <f>I$6&amp;VLOOKUP(F404,物品!B:C,2,FALSE)</f>
        <v>{"t":"i","i":25082</v>
      </c>
      <c r="J404" t="str">
        <f t="shared" si="105"/>
        <v>,"c":1,"tr":0}</v>
      </c>
      <c r="K404" t="str">
        <f t="shared" si="106"/>
        <v>]}</v>
      </c>
      <c r="L404" t="str">
        <f t="shared" si="107"/>
        <v>{"g":20,"i":[{"t":"i","i":25082,"c":1,"tr":0}]}</v>
      </c>
      <c r="M404">
        <f t="shared" si="108"/>
        <v>84</v>
      </c>
      <c r="N404">
        <f t="shared" si="109"/>
        <v>4</v>
      </c>
      <c r="O404">
        <f t="shared" si="110"/>
        <v>16</v>
      </c>
    </row>
    <row r="405" spans="1:15" x14ac:dyDescent="0.15">
      <c r="A405">
        <f t="shared" si="96"/>
        <v>0.2</v>
      </c>
      <c r="B405">
        <f t="shared" si="101"/>
        <v>700084004</v>
      </c>
      <c r="C405">
        <f t="shared" si="102"/>
        <v>700084</v>
      </c>
      <c r="D405">
        <f t="shared" si="103"/>
        <v>4</v>
      </c>
      <c r="E405">
        <v>20</v>
      </c>
      <c r="F405" s="5" t="str">
        <f>_xlfn.IFNA(IF(N405=0,VLOOKUP(O405,映射表!A:B,2,FALSE),VLOOKUP(D405,映射表!E:F,2,FALSE)),VLOOKUP(VLOOKUP(O405&amp;D405,映射表!J:K,2,FALSE),映射表!A:B,2,FALSE))</f>
        <v>金币</v>
      </c>
      <c r="G405">
        <f t="shared" si="97"/>
        <v>50</v>
      </c>
      <c r="H405" t="str">
        <f t="shared" si="104"/>
        <v>{"g":20,"i":[</v>
      </c>
      <c r="I405" t="str">
        <f>I$6&amp;VLOOKUP(F405,物品!B:C,2,FALSE)</f>
        <v>{"t":"i","i":1</v>
      </c>
      <c r="J405" t="str">
        <f t="shared" si="105"/>
        <v>,"c":50,"tr":0}</v>
      </c>
      <c r="K405" t="str">
        <f t="shared" si="106"/>
        <v>]}</v>
      </c>
      <c r="L405" t="str">
        <f t="shared" si="107"/>
        <v>{"g":20,"i":[{"t":"i","i":1,"c":50,"tr":0}]}</v>
      </c>
      <c r="M405">
        <f t="shared" si="108"/>
        <v>84</v>
      </c>
      <c r="N405">
        <f t="shared" si="109"/>
        <v>4</v>
      </c>
      <c r="O405">
        <f t="shared" si="110"/>
        <v>16</v>
      </c>
    </row>
    <row r="406" spans="1:15" x14ac:dyDescent="0.15">
      <c r="A406">
        <f t="shared" si="96"/>
        <v>0.2</v>
      </c>
      <c r="B406">
        <f t="shared" si="101"/>
        <v>700084005</v>
      </c>
      <c r="C406">
        <f t="shared" si="102"/>
        <v>700084</v>
      </c>
      <c r="D406">
        <f t="shared" si="103"/>
        <v>5</v>
      </c>
      <c r="E406">
        <v>20</v>
      </c>
      <c r="F406" s="5" t="str">
        <f>_xlfn.IFNA(IF(N406=0,VLOOKUP(O406,映射表!A:B,2,FALSE),VLOOKUP(D406,映射表!E:F,2,FALSE)),VLOOKUP(VLOOKUP(O406&amp;D406,映射表!J:K,2,FALSE),映射表!A:B,2,FALSE))</f>
        <v>低级经验丹</v>
      </c>
      <c r="G406">
        <f t="shared" si="97"/>
        <v>1</v>
      </c>
      <c r="H406" t="str">
        <f t="shared" si="104"/>
        <v>{"g":20,"i":[</v>
      </c>
      <c r="I406" t="str">
        <f>I$6&amp;VLOOKUP(F406,物品!B:C,2,FALSE)</f>
        <v>{"t":"i","i":29001</v>
      </c>
      <c r="J406" t="str">
        <f t="shared" si="105"/>
        <v>,"c":1,"tr":0}</v>
      </c>
      <c r="K406" t="str">
        <f t="shared" si="106"/>
        <v>]}</v>
      </c>
      <c r="L406" t="str">
        <f t="shared" si="107"/>
        <v>{"g":20,"i":[{"t":"i","i":29001,"c":1,"tr":0}]}</v>
      </c>
      <c r="M406">
        <f t="shared" si="108"/>
        <v>84</v>
      </c>
      <c r="N406">
        <f t="shared" si="109"/>
        <v>4</v>
      </c>
      <c r="O406">
        <f t="shared" si="110"/>
        <v>16</v>
      </c>
    </row>
    <row r="407" spans="1:15" x14ac:dyDescent="0.15">
      <c r="A407">
        <f t="shared" si="96"/>
        <v>0.2</v>
      </c>
      <c r="B407">
        <f t="shared" si="101"/>
        <v>700085001</v>
      </c>
      <c r="C407">
        <f t="shared" si="102"/>
        <v>700085</v>
      </c>
      <c r="D407">
        <f t="shared" si="103"/>
        <v>1</v>
      </c>
      <c r="E407">
        <v>20</v>
      </c>
      <c r="F407" s="5" t="str">
        <f>_xlfn.IFNA(IF(N407=0,VLOOKUP(O407,映射表!A:B,2,FALSE),VLOOKUP(D407,映射表!E:F,2,FALSE)),VLOOKUP(VLOOKUP(O407&amp;D407,映射表!J:K,2,FALSE),映射表!A:B,2,FALSE))</f>
        <v>装备进阶材料8-1</v>
      </c>
      <c r="G407">
        <f t="shared" si="97"/>
        <v>1</v>
      </c>
      <c r="H407" t="str">
        <f t="shared" si="104"/>
        <v>{"g":20,"i":[</v>
      </c>
      <c r="I407" t="str">
        <f>I$6&amp;VLOOKUP(F407,物品!B:C,2,FALSE)</f>
        <v>{"t":"i","i":25081</v>
      </c>
      <c r="J407" t="str">
        <f t="shared" si="105"/>
        <v>,"c":1,"tr":0}</v>
      </c>
      <c r="K407" t="str">
        <f t="shared" si="106"/>
        <v>]}</v>
      </c>
      <c r="L407" t="str">
        <f t="shared" si="107"/>
        <v>{"g":20,"i":[{"t":"i","i":25081,"c":1,"tr":0}]}</v>
      </c>
      <c r="M407">
        <f t="shared" si="108"/>
        <v>85</v>
      </c>
      <c r="N407">
        <f t="shared" si="109"/>
        <v>0</v>
      </c>
      <c r="O407">
        <f t="shared" si="110"/>
        <v>17</v>
      </c>
    </row>
    <row r="408" spans="1:15" x14ac:dyDescent="0.15">
      <c r="A408">
        <f t="shared" si="96"/>
        <v>0.2</v>
      </c>
      <c r="B408">
        <f t="shared" si="101"/>
        <v>700085002</v>
      </c>
      <c r="C408">
        <f t="shared" si="102"/>
        <v>700085</v>
      </c>
      <c r="D408">
        <f t="shared" si="103"/>
        <v>2</v>
      </c>
      <c r="E408">
        <v>20</v>
      </c>
      <c r="F408" s="5" t="str">
        <f>_xlfn.IFNA(IF(N408=0,VLOOKUP(O408,映射表!A:B,2,FALSE),VLOOKUP(D408,映射表!E:F,2,FALSE)),VLOOKUP(VLOOKUP(O408&amp;D408,映射表!J:K,2,FALSE),映射表!A:B,2,FALSE))</f>
        <v>装备进阶材料8-1</v>
      </c>
      <c r="G408">
        <f t="shared" si="97"/>
        <v>1</v>
      </c>
      <c r="H408" t="str">
        <f t="shared" si="104"/>
        <v>{"g":20,"i":[</v>
      </c>
      <c r="I408" t="str">
        <f>I$6&amp;VLOOKUP(F408,物品!B:C,2,FALSE)</f>
        <v>{"t":"i","i":25081</v>
      </c>
      <c r="J408" t="str">
        <f t="shared" si="105"/>
        <v>,"c":1,"tr":0}</v>
      </c>
      <c r="K408" t="str">
        <f t="shared" si="106"/>
        <v>]}</v>
      </c>
      <c r="L408" t="str">
        <f t="shared" si="107"/>
        <v>{"g":20,"i":[{"t":"i","i":25081,"c":1,"tr":0}]}</v>
      </c>
      <c r="M408">
        <f t="shared" si="108"/>
        <v>85</v>
      </c>
      <c r="N408">
        <f t="shared" si="109"/>
        <v>0</v>
      </c>
      <c r="O408">
        <f t="shared" si="110"/>
        <v>17</v>
      </c>
    </row>
    <row r="409" spans="1:15" x14ac:dyDescent="0.15">
      <c r="A409">
        <f t="shared" si="96"/>
        <v>0.2</v>
      </c>
      <c r="B409">
        <f t="shared" si="101"/>
        <v>700085003</v>
      </c>
      <c r="C409">
        <f t="shared" si="102"/>
        <v>700085</v>
      </c>
      <c r="D409">
        <f t="shared" si="103"/>
        <v>3</v>
      </c>
      <c r="E409">
        <v>20</v>
      </c>
      <c r="F409" s="5" t="str">
        <f>_xlfn.IFNA(IF(N409=0,VLOOKUP(O409,映射表!A:B,2,FALSE),VLOOKUP(D409,映射表!E:F,2,FALSE)),VLOOKUP(VLOOKUP(O409&amp;D409,映射表!J:K,2,FALSE),映射表!A:B,2,FALSE))</f>
        <v>装备进阶材料8-1</v>
      </c>
      <c r="G409">
        <f t="shared" si="97"/>
        <v>1</v>
      </c>
      <c r="H409" t="str">
        <f t="shared" si="104"/>
        <v>{"g":20,"i":[</v>
      </c>
      <c r="I409" t="str">
        <f>I$6&amp;VLOOKUP(F409,物品!B:C,2,FALSE)</f>
        <v>{"t":"i","i":25081</v>
      </c>
      <c r="J409" t="str">
        <f t="shared" si="105"/>
        <v>,"c":1,"tr":0}</v>
      </c>
      <c r="K409" t="str">
        <f t="shared" si="106"/>
        <v>]}</v>
      </c>
      <c r="L409" t="str">
        <f t="shared" si="107"/>
        <v>{"g":20,"i":[{"t":"i","i":25081,"c":1,"tr":0}]}</v>
      </c>
      <c r="M409">
        <f t="shared" si="108"/>
        <v>85</v>
      </c>
      <c r="N409">
        <f t="shared" si="109"/>
        <v>0</v>
      </c>
      <c r="O409">
        <f t="shared" si="110"/>
        <v>17</v>
      </c>
    </row>
    <row r="410" spans="1:15" x14ac:dyDescent="0.15">
      <c r="A410">
        <f t="shared" si="96"/>
        <v>0.2</v>
      </c>
      <c r="B410">
        <f t="shared" si="101"/>
        <v>700085004</v>
      </c>
      <c r="C410">
        <f t="shared" si="102"/>
        <v>700085</v>
      </c>
      <c r="D410">
        <f t="shared" si="103"/>
        <v>4</v>
      </c>
      <c r="E410">
        <v>20</v>
      </c>
      <c r="F410" s="5" t="str">
        <f>_xlfn.IFNA(IF(N410=0,VLOOKUP(O410,映射表!A:B,2,FALSE),VLOOKUP(D410,映射表!E:F,2,FALSE)),VLOOKUP(VLOOKUP(O410&amp;D410,映射表!J:K,2,FALSE),映射表!A:B,2,FALSE))</f>
        <v>装备进阶材料8-1</v>
      </c>
      <c r="G410">
        <f t="shared" si="97"/>
        <v>1</v>
      </c>
      <c r="H410" t="str">
        <f t="shared" si="104"/>
        <v>{"g":20,"i":[</v>
      </c>
      <c r="I410" t="str">
        <f>I$6&amp;VLOOKUP(F410,物品!B:C,2,FALSE)</f>
        <v>{"t":"i","i":25081</v>
      </c>
      <c r="J410" t="str">
        <f t="shared" si="105"/>
        <v>,"c":1,"tr":0}</v>
      </c>
      <c r="K410" t="str">
        <f t="shared" si="106"/>
        <v>]}</v>
      </c>
      <c r="L410" t="str">
        <f t="shared" si="107"/>
        <v>{"g":20,"i":[{"t":"i","i":25081,"c":1,"tr":0}]}</v>
      </c>
      <c r="M410">
        <f t="shared" si="108"/>
        <v>85</v>
      </c>
      <c r="N410">
        <f t="shared" si="109"/>
        <v>0</v>
      </c>
      <c r="O410">
        <f t="shared" si="110"/>
        <v>17</v>
      </c>
    </row>
    <row r="411" spans="1:15" x14ac:dyDescent="0.15">
      <c r="A411">
        <f t="shared" si="96"/>
        <v>0.2</v>
      </c>
      <c r="B411">
        <f t="shared" si="101"/>
        <v>700085005</v>
      </c>
      <c r="C411">
        <f t="shared" si="102"/>
        <v>700085</v>
      </c>
      <c r="D411">
        <f t="shared" si="103"/>
        <v>5</v>
      </c>
      <c r="E411">
        <v>20</v>
      </c>
      <c r="F411" s="5" t="str">
        <f>_xlfn.IFNA(IF(N411=0,VLOOKUP(O411,映射表!A:B,2,FALSE),VLOOKUP(D411,映射表!E:F,2,FALSE)),VLOOKUP(VLOOKUP(O411&amp;D411,映射表!J:K,2,FALSE),映射表!A:B,2,FALSE))</f>
        <v>装备进阶材料8-1</v>
      </c>
      <c r="G411">
        <f t="shared" si="97"/>
        <v>1</v>
      </c>
      <c r="H411" t="str">
        <f t="shared" si="104"/>
        <v>{"g":20,"i":[</v>
      </c>
      <c r="I411" t="str">
        <f>I$6&amp;VLOOKUP(F411,物品!B:C,2,FALSE)</f>
        <v>{"t":"i","i":25081</v>
      </c>
      <c r="J411" t="str">
        <f t="shared" si="105"/>
        <v>,"c":1,"tr":0}</v>
      </c>
      <c r="K411" t="str">
        <f t="shared" si="106"/>
        <v>]}</v>
      </c>
      <c r="L411" t="str">
        <f t="shared" si="107"/>
        <v>{"g":20,"i":[{"t":"i","i":25081,"c":1,"tr":0}]}</v>
      </c>
      <c r="M411">
        <f t="shared" si="108"/>
        <v>85</v>
      </c>
      <c r="N411">
        <f t="shared" si="109"/>
        <v>0</v>
      </c>
      <c r="O411">
        <f t="shared" si="110"/>
        <v>17</v>
      </c>
    </row>
    <row r="412" spans="1:15" x14ac:dyDescent="0.15">
      <c r="A412">
        <f t="shared" si="96"/>
        <v>0.2</v>
      </c>
      <c r="B412">
        <f t="shared" si="101"/>
        <v>700086001</v>
      </c>
      <c r="C412">
        <f t="shared" si="102"/>
        <v>700086</v>
      </c>
      <c r="D412">
        <f t="shared" si="103"/>
        <v>1</v>
      </c>
      <c r="E412">
        <v>20</v>
      </c>
      <c r="F412" s="5" t="str">
        <f>_xlfn.IFNA(IF(N412=0,VLOOKUP(O412,映射表!A:B,2,FALSE),VLOOKUP(D412,映射表!E:F,2,FALSE)),VLOOKUP(VLOOKUP(O412&amp;D412,映射表!J:K,2,FALSE),映射表!A:B,2,FALSE))</f>
        <v>装备进阶材料8-2</v>
      </c>
      <c r="G412">
        <f t="shared" si="97"/>
        <v>1</v>
      </c>
      <c r="H412" t="str">
        <f t="shared" si="104"/>
        <v>{"g":20,"i":[</v>
      </c>
      <c r="I412" t="str">
        <f>I$6&amp;VLOOKUP(F412,物品!B:C,2,FALSE)</f>
        <v>{"t":"i","i":25082</v>
      </c>
      <c r="J412" t="str">
        <f t="shared" si="105"/>
        <v>,"c":1,"tr":0}</v>
      </c>
      <c r="K412" t="str">
        <f t="shared" si="106"/>
        <v>]}</v>
      </c>
      <c r="L412" t="str">
        <f t="shared" si="107"/>
        <v>{"g":20,"i":[{"t":"i","i":25082,"c":1,"tr":0}]}</v>
      </c>
      <c r="M412">
        <f t="shared" si="108"/>
        <v>86</v>
      </c>
      <c r="N412">
        <f t="shared" si="109"/>
        <v>1</v>
      </c>
      <c r="O412">
        <f t="shared" si="110"/>
        <v>17</v>
      </c>
    </row>
    <row r="413" spans="1:15" x14ac:dyDescent="0.15">
      <c r="A413">
        <f t="shared" si="96"/>
        <v>0.2</v>
      </c>
      <c r="B413">
        <f t="shared" si="101"/>
        <v>700086002</v>
      </c>
      <c r="C413">
        <f t="shared" si="102"/>
        <v>700086</v>
      </c>
      <c r="D413">
        <f t="shared" si="103"/>
        <v>2</v>
      </c>
      <c r="E413">
        <v>20</v>
      </c>
      <c r="F413" s="5" t="str">
        <f>_xlfn.IFNA(IF(N413=0,VLOOKUP(O413,映射表!A:B,2,FALSE),VLOOKUP(D413,映射表!E:F,2,FALSE)),VLOOKUP(VLOOKUP(O413&amp;D413,映射表!J:K,2,FALSE),映射表!A:B,2,FALSE))</f>
        <v>装备进阶材料8-1</v>
      </c>
      <c r="G413">
        <f t="shared" si="97"/>
        <v>1</v>
      </c>
      <c r="H413" t="str">
        <f t="shared" si="104"/>
        <v>{"g":20,"i":[</v>
      </c>
      <c r="I413" t="str">
        <f>I$6&amp;VLOOKUP(F413,物品!B:C,2,FALSE)</f>
        <v>{"t":"i","i":25081</v>
      </c>
      <c r="J413" t="str">
        <f t="shared" si="105"/>
        <v>,"c":1,"tr":0}</v>
      </c>
      <c r="K413" t="str">
        <f t="shared" si="106"/>
        <v>]}</v>
      </c>
      <c r="L413" t="str">
        <f t="shared" si="107"/>
        <v>{"g":20,"i":[{"t":"i","i":25081,"c":1,"tr":0}]}</v>
      </c>
      <c r="M413">
        <f t="shared" si="108"/>
        <v>86</v>
      </c>
      <c r="N413">
        <f t="shared" si="109"/>
        <v>1</v>
      </c>
      <c r="O413">
        <f t="shared" si="110"/>
        <v>17</v>
      </c>
    </row>
    <row r="414" spans="1:15" x14ac:dyDescent="0.15">
      <c r="A414">
        <f t="shared" si="96"/>
        <v>0.2</v>
      </c>
      <c r="B414">
        <f t="shared" si="101"/>
        <v>700086003</v>
      </c>
      <c r="C414">
        <f t="shared" si="102"/>
        <v>700086</v>
      </c>
      <c r="D414">
        <f t="shared" si="103"/>
        <v>3</v>
      </c>
      <c r="E414">
        <v>20</v>
      </c>
      <c r="F414" s="5" t="str">
        <f>_xlfn.IFNA(IF(N414=0,VLOOKUP(O414,映射表!A:B,2,FALSE),VLOOKUP(D414,映射表!E:F,2,FALSE)),VLOOKUP(VLOOKUP(O414&amp;D414,映射表!J:K,2,FALSE),映射表!A:B,2,FALSE))</f>
        <v>装备进阶材料8-1</v>
      </c>
      <c r="G414">
        <f t="shared" si="97"/>
        <v>1</v>
      </c>
      <c r="H414" t="str">
        <f t="shared" si="104"/>
        <v>{"g":20,"i":[</v>
      </c>
      <c r="I414" t="str">
        <f>I$6&amp;VLOOKUP(F414,物品!B:C,2,FALSE)</f>
        <v>{"t":"i","i":25081</v>
      </c>
      <c r="J414" t="str">
        <f t="shared" si="105"/>
        <v>,"c":1,"tr":0}</v>
      </c>
      <c r="K414" t="str">
        <f t="shared" si="106"/>
        <v>]}</v>
      </c>
      <c r="L414" t="str">
        <f t="shared" si="107"/>
        <v>{"g":20,"i":[{"t":"i","i":25081,"c":1,"tr":0}]}</v>
      </c>
      <c r="M414">
        <f t="shared" si="108"/>
        <v>86</v>
      </c>
      <c r="N414">
        <f t="shared" si="109"/>
        <v>1</v>
      </c>
      <c r="O414">
        <f t="shared" si="110"/>
        <v>17</v>
      </c>
    </row>
    <row r="415" spans="1:15" x14ac:dyDescent="0.15">
      <c r="A415">
        <f t="shared" si="96"/>
        <v>0.2</v>
      </c>
      <c r="B415">
        <f t="shared" si="101"/>
        <v>700086004</v>
      </c>
      <c r="C415">
        <f t="shared" si="102"/>
        <v>700086</v>
      </c>
      <c r="D415">
        <f t="shared" si="103"/>
        <v>4</v>
      </c>
      <c r="E415">
        <v>20</v>
      </c>
      <c r="F415" s="5" t="str">
        <f>_xlfn.IFNA(IF(N415=0,VLOOKUP(O415,映射表!A:B,2,FALSE),VLOOKUP(D415,映射表!E:F,2,FALSE)),VLOOKUP(VLOOKUP(O415&amp;D415,映射表!J:K,2,FALSE),映射表!A:B,2,FALSE))</f>
        <v>金币</v>
      </c>
      <c r="G415">
        <f t="shared" si="97"/>
        <v>50</v>
      </c>
      <c r="H415" t="str">
        <f t="shared" si="104"/>
        <v>{"g":20,"i":[</v>
      </c>
      <c r="I415" t="str">
        <f>I$6&amp;VLOOKUP(F415,物品!B:C,2,FALSE)</f>
        <v>{"t":"i","i":1</v>
      </c>
      <c r="J415" t="str">
        <f t="shared" si="105"/>
        <v>,"c":50,"tr":0}</v>
      </c>
      <c r="K415" t="str">
        <f t="shared" si="106"/>
        <v>]}</v>
      </c>
      <c r="L415" t="str">
        <f t="shared" si="107"/>
        <v>{"g":20,"i":[{"t":"i","i":1,"c":50,"tr":0}]}</v>
      </c>
      <c r="M415">
        <f t="shared" si="108"/>
        <v>86</v>
      </c>
      <c r="N415">
        <f t="shared" si="109"/>
        <v>1</v>
      </c>
      <c r="O415">
        <f t="shared" si="110"/>
        <v>17</v>
      </c>
    </row>
    <row r="416" spans="1:15" x14ac:dyDescent="0.15">
      <c r="A416">
        <f t="shared" si="96"/>
        <v>0.2</v>
      </c>
      <c r="B416">
        <f t="shared" si="101"/>
        <v>700086005</v>
      </c>
      <c r="C416">
        <f t="shared" si="102"/>
        <v>700086</v>
      </c>
      <c r="D416">
        <f t="shared" si="103"/>
        <v>5</v>
      </c>
      <c r="E416">
        <v>20</v>
      </c>
      <c r="F416" s="5" t="str">
        <f>_xlfn.IFNA(IF(N416=0,VLOOKUP(O416,映射表!A:B,2,FALSE),VLOOKUP(D416,映射表!E:F,2,FALSE)),VLOOKUP(VLOOKUP(O416&amp;D416,映射表!J:K,2,FALSE),映射表!A:B,2,FALSE))</f>
        <v>低级经验丹</v>
      </c>
      <c r="G416">
        <f t="shared" si="97"/>
        <v>1</v>
      </c>
      <c r="H416" t="str">
        <f t="shared" si="104"/>
        <v>{"g":20,"i":[</v>
      </c>
      <c r="I416" t="str">
        <f>I$6&amp;VLOOKUP(F416,物品!B:C,2,FALSE)</f>
        <v>{"t":"i","i":29001</v>
      </c>
      <c r="J416" t="str">
        <f t="shared" si="105"/>
        <v>,"c":1,"tr":0}</v>
      </c>
      <c r="K416" t="str">
        <f t="shared" si="106"/>
        <v>]}</v>
      </c>
      <c r="L416" t="str">
        <f t="shared" si="107"/>
        <v>{"g":20,"i":[{"t":"i","i":29001,"c":1,"tr":0}]}</v>
      </c>
      <c r="M416">
        <f t="shared" si="108"/>
        <v>86</v>
      </c>
      <c r="N416">
        <f t="shared" si="109"/>
        <v>1</v>
      </c>
      <c r="O416">
        <f t="shared" si="110"/>
        <v>17</v>
      </c>
    </row>
    <row r="417" spans="1:15" x14ac:dyDescent="0.15">
      <c r="A417">
        <f t="shared" si="96"/>
        <v>0.2</v>
      </c>
      <c r="B417">
        <f t="shared" si="101"/>
        <v>700087001</v>
      </c>
      <c r="C417">
        <f t="shared" si="102"/>
        <v>700087</v>
      </c>
      <c r="D417">
        <f t="shared" si="103"/>
        <v>1</v>
      </c>
      <c r="E417">
        <v>20</v>
      </c>
      <c r="F417" s="5" t="str">
        <f>_xlfn.IFNA(IF(N417=0,VLOOKUP(O417,映射表!A:B,2,FALSE),VLOOKUP(D417,映射表!E:F,2,FALSE)),VLOOKUP(VLOOKUP(O417&amp;D417,映射表!J:K,2,FALSE),映射表!A:B,2,FALSE))</f>
        <v>装备进阶材料8-2</v>
      </c>
      <c r="G417">
        <f t="shared" si="97"/>
        <v>1</v>
      </c>
      <c r="H417" t="str">
        <f t="shared" si="104"/>
        <v>{"g":20,"i":[</v>
      </c>
      <c r="I417" t="str">
        <f>I$6&amp;VLOOKUP(F417,物品!B:C,2,FALSE)</f>
        <v>{"t":"i","i":25082</v>
      </c>
      <c r="J417" t="str">
        <f t="shared" si="105"/>
        <v>,"c":1,"tr":0}</v>
      </c>
      <c r="K417" t="str">
        <f t="shared" si="106"/>
        <v>]}</v>
      </c>
      <c r="L417" t="str">
        <f t="shared" si="107"/>
        <v>{"g":20,"i":[{"t":"i","i":25082,"c":1,"tr":0}]}</v>
      </c>
      <c r="M417">
        <f t="shared" si="108"/>
        <v>87</v>
      </c>
      <c r="N417">
        <f t="shared" si="109"/>
        <v>2</v>
      </c>
      <c r="O417">
        <f t="shared" si="110"/>
        <v>17</v>
      </c>
    </row>
    <row r="418" spans="1:15" x14ac:dyDescent="0.15">
      <c r="A418">
        <f t="shared" si="96"/>
        <v>0.2</v>
      </c>
      <c r="B418">
        <f t="shared" si="101"/>
        <v>700087002</v>
      </c>
      <c r="C418">
        <f t="shared" si="102"/>
        <v>700087</v>
      </c>
      <c r="D418">
        <f t="shared" si="103"/>
        <v>2</v>
      </c>
      <c r="E418">
        <v>20</v>
      </c>
      <c r="F418" s="5" t="str">
        <f>_xlfn.IFNA(IF(N418=0,VLOOKUP(O418,映射表!A:B,2,FALSE),VLOOKUP(D418,映射表!E:F,2,FALSE)),VLOOKUP(VLOOKUP(O418&amp;D418,映射表!J:K,2,FALSE),映射表!A:B,2,FALSE))</f>
        <v>装备进阶材料8-1</v>
      </c>
      <c r="G418">
        <f t="shared" si="97"/>
        <v>1</v>
      </c>
      <c r="H418" t="str">
        <f t="shared" si="104"/>
        <v>{"g":20,"i":[</v>
      </c>
      <c r="I418" t="str">
        <f>I$6&amp;VLOOKUP(F418,物品!B:C,2,FALSE)</f>
        <v>{"t":"i","i":25081</v>
      </c>
      <c r="J418" t="str">
        <f t="shared" si="105"/>
        <v>,"c":1,"tr":0}</v>
      </c>
      <c r="K418" t="str">
        <f t="shared" si="106"/>
        <v>]}</v>
      </c>
      <c r="L418" t="str">
        <f t="shared" si="107"/>
        <v>{"g":20,"i":[{"t":"i","i":25081,"c":1,"tr":0}]}</v>
      </c>
      <c r="M418">
        <f t="shared" si="108"/>
        <v>87</v>
      </c>
      <c r="N418">
        <f t="shared" si="109"/>
        <v>2</v>
      </c>
      <c r="O418">
        <f t="shared" si="110"/>
        <v>17</v>
      </c>
    </row>
    <row r="419" spans="1:15" x14ac:dyDescent="0.15">
      <c r="A419">
        <f t="shared" si="96"/>
        <v>0.2</v>
      </c>
      <c r="B419">
        <f t="shared" si="101"/>
        <v>700087003</v>
      </c>
      <c r="C419">
        <f t="shared" si="102"/>
        <v>700087</v>
      </c>
      <c r="D419">
        <f t="shared" si="103"/>
        <v>3</v>
      </c>
      <c r="E419">
        <v>20</v>
      </c>
      <c r="F419" s="5" t="str">
        <f>_xlfn.IFNA(IF(N419=0,VLOOKUP(O419,映射表!A:B,2,FALSE),VLOOKUP(D419,映射表!E:F,2,FALSE)),VLOOKUP(VLOOKUP(O419&amp;D419,映射表!J:K,2,FALSE),映射表!A:B,2,FALSE))</f>
        <v>装备进阶材料8-1</v>
      </c>
      <c r="G419">
        <f t="shared" si="97"/>
        <v>1</v>
      </c>
      <c r="H419" t="str">
        <f t="shared" si="104"/>
        <v>{"g":20,"i":[</v>
      </c>
      <c r="I419" t="str">
        <f>I$6&amp;VLOOKUP(F419,物品!B:C,2,FALSE)</f>
        <v>{"t":"i","i":25081</v>
      </c>
      <c r="J419" t="str">
        <f t="shared" si="105"/>
        <v>,"c":1,"tr":0}</v>
      </c>
      <c r="K419" t="str">
        <f t="shared" si="106"/>
        <v>]}</v>
      </c>
      <c r="L419" t="str">
        <f t="shared" si="107"/>
        <v>{"g":20,"i":[{"t":"i","i":25081,"c":1,"tr":0}]}</v>
      </c>
      <c r="M419">
        <f t="shared" si="108"/>
        <v>87</v>
      </c>
      <c r="N419">
        <f t="shared" si="109"/>
        <v>2</v>
      </c>
      <c r="O419">
        <f t="shared" si="110"/>
        <v>17</v>
      </c>
    </row>
    <row r="420" spans="1:15" x14ac:dyDescent="0.15">
      <c r="A420">
        <f t="shared" si="96"/>
        <v>0.2</v>
      </c>
      <c r="B420">
        <f t="shared" si="101"/>
        <v>700087004</v>
      </c>
      <c r="C420">
        <f t="shared" si="102"/>
        <v>700087</v>
      </c>
      <c r="D420">
        <f t="shared" si="103"/>
        <v>4</v>
      </c>
      <c r="E420">
        <v>20</v>
      </c>
      <c r="F420" s="5" t="str">
        <f>_xlfn.IFNA(IF(N420=0,VLOOKUP(O420,映射表!A:B,2,FALSE),VLOOKUP(D420,映射表!E:F,2,FALSE)),VLOOKUP(VLOOKUP(O420&amp;D420,映射表!J:K,2,FALSE),映射表!A:B,2,FALSE))</f>
        <v>金币</v>
      </c>
      <c r="G420">
        <f t="shared" si="97"/>
        <v>50</v>
      </c>
      <c r="H420" t="str">
        <f t="shared" si="104"/>
        <v>{"g":20,"i":[</v>
      </c>
      <c r="I420" t="str">
        <f>I$6&amp;VLOOKUP(F420,物品!B:C,2,FALSE)</f>
        <v>{"t":"i","i":1</v>
      </c>
      <c r="J420" t="str">
        <f t="shared" si="105"/>
        <v>,"c":50,"tr":0}</v>
      </c>
      <c r="K420" t="str">
        <f t="shared" si="106"/>
        <v>]}</v>
      </c>
      <c r="L420" t="str">
        <f t="shared" si="107"/>
        <v>{"g":20,"i":[{"t":"i","i":1,"c":50,"tr":0}]}</v>
      </c>
      <c r="M420">
        <f t="shared" si="108"/>
        <v>87</v>
      </c>
      <c r="N420">
        <f t="shared" si="109"/>
        <v>2</v>
      </c>
      <c r="O420">
        <f t="shared" si="110"/>
        <v>17</v>
      </c>
    </row>
    <row r="421" spans="1:15" x14ac:dyDescent="0.15">
      <c r="A421">
        <f t="shared" si="96"/>
        <v>0.2</v>
      </c>
      <c r="B421">
        <f t="shared" si="101"/>
        <v>700087005</v>
      </c>
      <c r="C421">
        <f t="shared" si="102"/>
        <v>700087</v>
      </c>
      <c r="D421">
        <f t="shared" si="103"/>
        <v>5</v>
      </c>
      <c r="E421">
        <v>20</v>
      </c>
      <c r="F421" s="5" t="str">
        <f>_xlfn.IFNA(IF(N421=0,VLOOKUP(O421,映射表!A:B,2,FALSE),VLOOKUP(D421,映射表!E:F,2,FALSE)),VLOOKUP(VLOOKUP(O421&amp;D421,映射表!J:K,2,FALSE),映射表!A:B,2,FALSE))</f>
        <v>低级经验丹</v>
      </c>
      <c r="G421">
        <f t="shared" si="97"/>
        <v>1</v>
      </c>
      <c r="H421" t="str">
        <f t="shared" si="104"/>
        <v>{"g":20,"i":[</v>
      </c>
      <c r="I421" t="str">
        <f>I$6&amp;VLOOKUP(F421,物品!B:C,2,FALSE)</f>
        <v>{"t":"i","i":29001</v>
      </c>
      <c r="J421" t="str">
        <f t="shared" si="105"/>
        <v>,"c":1,"tr":0}</v>
      </c>
      <c r="K421" t="str">
        <f t="shared" si="106"/>
        <v>]}</v>
      </c>
      <c r="L421" t="str">
        <f t="shared" si="107"/>
        <v>{"g":20,"i":[{"t":"i","i":29001,"c":1,"tr":0}]}</v>
      </c>
      <c r="M421">
        <f t="shared" si="108"/>
        <v>87</v>
      </c>
      <c r="N421">
        <f t="shared" si="109"/>
        <v>2</v>
      </c>
      <c r="O421">
        <f t="shared" si="110"/>
        <v>17</v>
      </c>
    </row>
    <row r="422" spans="1:15" x14ac:dyDescent="0.15">
      <c r="A422">
        <f t="shared" si="96"/>
        <v>0.2</v>
      </c>
      <c r="B422">
        <f t="shared" si="101"/>
        <v>700088001</v>
      </c>
      <c r="C422">
        <f t="shared" si="102"/>
        <v>700088</v>
      </c>
      <c r="D422">
        <f t="shared" si="103"/>
        <v>1</v>
      </c>
      <c r="E422">
        <v>20</v>
      </c>
      <c r="F422" s="5" t="str">
        <f>_xlfn.IFNA(IF(N422=0,VLOOKUP(O422,映射表!A:B,2,FALSE),VLOOKUP(D422,映射表!E:F,2,FALSE)),VLOOKUP(VLOOKUP(O422&amp;D422,映射表!J:K,2,FALSE),映射表!A:B,2,FALSE))</f>
        <v>装备进阶材料8-2</v>
      </c>
      <c r="G422">
        <f t="shared" si="97"/>
        <v>1</v>
      </c>
      <c r="H422" t="str">
        <f t="shared" si="104"/>
        <v>{"g":20,"i":[</v>
      </c>
      <c r="I422" t="str">
        <f>I$6&amp;VLOOKUP(F422,物品!B:C,2,FALSE)</f>
        <v>{"t":"i","i":25082</v>
      </c>
      <c r="J422" t="str">
        <f t="shared" si="105"/>
        <v>,"c":1,"tr":0}</v>
      </c>
      <c r="K422" t="str">
        <f t="shared" si="106"/>
        <v>]}</v>
      </c>
      <c r="L422" t="str">
        <f t="shared" si="107"/>
        <v>{"g":20,"i":[{"t":"i","i":25082,"c":1,"tr":0}]}</v>
      </c>
      <c r="M422">
        <f t="shared" si="108"/>
        <v>88</v>
      </c>
      <c r="N422">
        <f t="shared" si="109"/>
        <v>3</v>
      </c>
      <c r="O422">
        <f t="shared" si="110"/>
        <v>17</v>
      </c>
    </row>
    <row r="423" spans="1:15" x14ac:dyDescent="0.15">
      <c r="A423">
        <f t="shared" si="96"/>
        <v>0.2</v>
      </c>
      <c r="B423">
        <f t="shared" si="101"/>
        <v>700088002</v>
      </c>
      <c r="C423">
        <f t="shared" si="102"/>
        <v>700088</v>
      </c>
      <c r="D423">
        <f t="shared" si="103"/>
        <v>2</v>
      </c>
      <c r="E423">
        <v>20</v>
      </c>
      <c r="F423" s="5" t="str">
        <f>_xlfn.IFNA(IF(N423=0,VLOOKUP(O423,映射表!A:B,2,FALSE),VLOOKUP(D423,映射表!E:F,2,FALSE)),VLOOKUP(VLOOKUP(O423&amp;D423,映射表!J:K,2,FALSE),映射表!A:B,2,FALSE))</f>
        <v>装备进阶材料8-1</v>
      </c>
      <c r="G423">
        <f t="shared" si="97"/>
        <v>1</v>
      </c>
      <c r="H423" t="str">
        <f t="shared" si="104"/>
        <v>{"g":20,"i":[</v>
      </c>
      <c r="I423" t="str">
        <f>I$6&amp;VLOOKUP(F423,物品!B:C,2,FALSE)</f>
        <v>{"t":"i","i":25081</v>
      </c>
      <c r="J423" t="str">
        <f t="shared" si="105"/>
        <v>,"c":1,"tr":0}</v>
      </c>
      <c r="K423" t="str">
        <f t="shared" si="106"/>
        <v>]}</v>
      </c>
      <c r="L423" t="str">
        <f t="shared" si="107"/>
        <v>{"g":20,"i":[{"t":"i","i":25081,"c":1,"tr":0}]}</v>
      </c>
      <c r="M423">
        <f t="shared" si="108"/>
        <v>88</v>
      </c>
      <c r="N423">
        <f t="shared" si="109"/>
        <v>3</v>
      </c>
      <c r="O423">
        <f t="shared" si="110"/>
        <v>17</v>
      </c>
    </row>
    <row r="424" spans="1:15" x14ac:dyDescent="0.15">
      <c r="A424">
        <f t="shared" si="96"/>
        <v>0.2</v>
      </c>
      <c r="B424">
        <f t="shared" si="101"/>
        <v>700088003</v>
      </c>
      <c r="C424">
        <f t="shared" si="102"/>
        <v>700088</v>
      </c>
      <c r="D424">
        <f t="shared" si="103"/>
        <v>3</v>
      </c>
      <c r="E424">
        <v>20</v>
      </c>
      <c r="F424" s="5" t="str">
        <f>_xlfn.IFNA(IF(N424=0,VLOOKUP(O424,映射表!A:B,2,FALSE),VLOOKUP(D424,映射表!E:F,2,FALSE)),VLOOKUP(VLOOKUP(O424&amp;D424,映射表!J:K,2,FALSE),映射表!A:B,2,FALSE))</f>
        <v>装备进阶材料8-1</v>
      </c>
      <c r="G424">
        <f t="shared" si="97"/>
        <v>1</v>
      </c>
      <c r="H424" t="str">
        <f t="shared" si="104"/>
        <v>{"g":20,"i":[</v>
      </c>
      <c r="I424" t="str">
        <f>I$6&amp;VLOOKUP(F424,物品!B:C,2,FALSE)</f>
        <v>{"t":"i","i":25081</v>
      </c>
      <c r="J424" t="str">
        <f t="shared" si="105"/>
        <v>,"c":1,"tr":0}</v>
      </c>
      <c r="K424" t="str">
        <f t="shared" si="106"/>
        <v>]}</v>
      </c>
      <c r="L424" t="str">
        <f t="shared" si="107"/>
        <v>{"g":20,"i":[{"t":"i","i":25081,"c":1,"tr":0}]}</v>
      </c>
      <c r="M424">
        <f t="shared" si="108"/>
        <v>88</v>
      </c>
      <c r="N424">
        <f t="shared" si="109"/>
        <v>3</v>
      </c>
      <c r="O424">
        <f t="shared" si="110"/>
        <v>17</v>
      </c>
    </row>
    <row r="425" spans="1:15" x14ac:dyDescent="0.15">
      <c r="A425">
        <f t="shared" si="96"/>
        <v>0.2</v>
      </c>
      <c r="B425">
        <f t="shared" si="101"/>
        <v>700088004</v>
      </c>
      <c r="C425">
        <f t="shared" si="102"/>
        <v>700088</v>
      </c>
      <c r="D425">
        <f t="shared" si="103"/>
        <v>4</v>
      </c>
      <c r="E425">
        <v>20</v>
      </c>
      <c r="F425" s="5" t="str">
        <f>_xlfn.IFNA(IF(N425=0,VLOOKUP(O425,映射表!A:B,2,FALSE),VLOOKUP(D425,映射表!E:F,2,FALSE)),VLOOKUP(VLOOKUP(O425&amp;D425,映射表!J:K,2,FALSE),映射表!A:B,2,FALSE))</f>
        <v>金币</v>
      </c>
      <c r="G425">
        <f t="shared" si="97"/>
        <v>50</v>
      </c>
      <c r="H425" t="str">
        <f t="shared" si="104"/>
        <v>{"g":20,"i":[</v>
      </c>
      <c r="I425" t="str">
        <f>I$6&amp;VLOOKUP(F425,物品!B:C,2,FALSE)</f>
        <v>{"t":"i","i":1</v>
      </c>
      <c r="J425" t="str">
        <f t="shared" si="105"/>
        <v>,"c":50,"tr":0}</v>
      </c>
      <c r="K425" t="str">
        <f t="shared" si="106"/>
        <v>]}</v>
      </c>
      <c r="L425" t="str">
        <f t="shared" si="107"/>
        <v>{"g":20,"i":[{"t":"i","i":1,"c":50,"tr":0}]}</v>
      </c>
      <c r="M425">
        <f t="shared" si="108"/>
        <v>88</v>
      </c>
      <c r="N425">
        <f t="shared" si="109"/>
        <v>3</v>
      </c>
      <c r="O425">
        <f t="shared" si="110"/>
        <v>17</v>
      </c>
    </row>
    <row r="426" spans="1:15" x14ac:dyDescent="0.15">
      <c r="A426">
        <f t="shared" si="96"/>
        <v>0.2</v>
      </c>
      <c r="B426">
        <f t="shared" si="101"/>
        <v>700088005</v>
      </c>
      <c r="C426">
        <f t="shared" si="102"/>
        <v>700088</v>
      </c>
      <c r="D426">
        <f t="shared" si="103"/>
        <v>5</v>
      </c>
      <c r="E426">
        <v>20</v>
      </c>
      <c r="F426" s="5" t="str">
        <f>_xlfn.IFNA(IF(N426=0,VLOOKUP(O426,映射表!A:B,2,FALSE),VLOOKUP(D426,映射表!E:F,2,FALSE)),VLOOKUP(VLOOKUP(O426&amp;D426,映射表!J:K,2,FALSE),映射表!A:B,2,FALSE))</f>
        <v>低级经验丹</v>
      </c>
      <c r="G426">
        <f t="shared" si="97"/>
        <v>1</v>
      </c>
      <c r="H426" t="str">
        <f t="shared" si="104"/>
        <v>{"g":20,"i":[</v>
      </c>
      <c r="I426" t="str">
        <f>I$6&amp;VLOOKUP(F426,物品!B:C,2,FALSE)</f>
        <v>{"t":"i","i":29001</v>
      </c>
      <c r="J426" t="str">
        <f t="shared" si="105"/>
        <v>,"c":1,"tr":0}</v>
      </c>
      <c r="K426" t="str">
        <f t="shared" si="106"/>
        <v>]}</v>
      </c>
      <c r="L426" t="str">
        <f t="shared" si="107"/>
        <v>{"g":20,"i":[{"t":"i","i":29001,"c":1,"tr":0}]}</v>
      </c>
      <c r="M426">
        <f t="shared" si="108"/>
        <v>88</v>
      </c>
      <c r="N426">
        <f t="shared" si="109"/>
        <v>3</v>
      </c>
      <c r="O426">
        <f t="shared" si="110"/>
        <v>17</v>
      </c>
    </row>
    <row r="427" spans="1:15" x14ac:dyDescent="0.15">
      <c r="A427">
        <f t="shared" si="96"/>
        <v>0.2</v>
      </c>
      <c r="B427">
        <f t="shared" si="101"/>
        <v>700089001</v>
      </c>
      <c r="C427">
        <f t="shared" si="102"/>
        <v>700089</v>
      </c>
      <c r="D427">
        <f t="shared" si="103"/>
        <v>1</v>
      </c>
      <c r="E427">
        <v>20</v>
      </c>
      <c r="F427" s="5" t="str">
        <f>_xlfn.IFNA(IF(N427=0,VLOOKUP(O427,映射表!A:B,2,FALSE),VLOOKUP(D427,映射表!E:F,2,FALSE)),VLOOKUP(VLOOKUP(O427&amp;D427,映射表!J:K,2,FALSE),映射表!A:B,2,FALSE))</f>
        <v>装备进阶材料8-2</v>
      </c>
      <c r="G427">
        <f t="shared" si="97"/>
        <v>1</v>
      </c>
      <c r="H427" t="str">
        <f t="shared" si="104"/>
        <v>{"g":20,"i":[</v>
      </c>
      <c r="I427" t="str">
        <f>I$6&amp;VLOOKUP(F427,物品!B:C,2,FALSE)</f>
        <v>{"t":"i","i":25082</v>
      </c>
      <c r="J427" t="str">
        <f t="shared" si="105"/>
        <v>,"c":1,"tr":0}</v>
      </c>
      <c r="K427" t="str">
        <f t="shared" si="106"/>
        <v>]}</v>
      </c>
      <c r="L427" t="str">
        <f t="shared" si="107"/>
        <v>{"g":20,"i":[{"t":"i","i":25082,"c":1,"tr":0}]}</v>
      </c>
      <c r="M427">
        <f t="shared" si="108"/>
        <v>89</v>
      </c>
      <c r="N427">
        <f t="shared" si="109"/>
        <v>4</v>
      </c>
      <c r="O427">
        <f t="shared" si="110"/>
        <v>17</v>
      </c>
    </row>
    <row r="428" spans="1:15" x14ac:dyDescent="0.15">
      <c r="A428">
        <f t="shared" si="96"/>
        <v>0.2</v>
      </c>
      <c r="B428">
        <f t="shared" si="101"/>
        <v>700089002</v>
      </c>
      <c r="C428">
        <f t="shared" si="102"/>
        <v>700089</v>
      </c>
      <c r="D428">
        <f t="shared" si="103"/>
        <v>2</v>
      </c>
      <c r="E428">
        <v>20</v>
      </c>
      <c r="F428" s="5" t="str">
        <f>_xlfn.IFNA(IF(N428=0,VLOOKUP(O428,映射表!A:B,2,FALSE),VLOOKUP(D428,映射表!E:F,2,FALSE)),VLOOKUP(VLOOKUP(O428&amp;D428,映射表!J:K,2,FALSE),映射表!A:B,2,FALSE))</f>
        <v>装备进阶材料8-1</v>
      </c>
      <c r="G428">
        <f t="shared" si="97"/>
        <v>1</v>
      </c>
      <c r="H428" t="str">
        <f t="shared" si="104"/>
        <v>{"g":20,"i":[</v>
      </c>
      <c r="I428" t="str">
        <f>I$6&amp;VLOOKUP(F428,物品!B:C,2,FALSE)</f>
        <v>{"t":"i","i":25081</v>
      </c>
      <c r="J428" t="str">
        <f t="shared" si="105"/>
        <v>,"c":1,"tr":0}</v>
      </c>
      <c r="K428" t="str">
        <f t="shared" si="106"/>
        <v>]}</v>
      </c>
      <c r="L428" t="str">
        <f t="shared" si="107"/>
        <v>{"g":20,"i":[{"t":"i","i":25081,"c":1,"tr":0}]}</v>
      </c>
      <c r="M428">
        <f t="shared" si="108"/>
        <v>89</v>
      </c>
      <c r="N428">
        <f t="shared" si="109"/>
        <v>4</v>
      </c>
      <c r="O428">
        <f t="shared" si="110"/>
        <v>17</v>
      </c>
    </row>
    <row r="429" spans="1:15" x14ac:dyDescent="0.15">
      <c r="A429">
        <f t="shared" si="96"/>
        <v>0.2</v>
      </c>
      <c r="B429">
        <f t="shared" si="101"/>
        <v>700089003</v>
      </c>
      <c r="C429">
        <f t="shared" si="102"/>
        <v>700089</v>
      </c>
      <c r="D429">
        <f t="shared" si="103"/>
        <v>3</v>
      </c>
      <c r="E429">
        <v>20</v>
      </c>
      <c r="F429" s="5" t="str">
        <f>_xlfn.IFNA(IF(N429=0,VLOOKUP(O429,映射表!A:B,2,FALSE),VLOOKUP(D429,映射表!E:F,2,FALSE)),VLOOKUP(VLOOKUP(O429&amp;D429,映射表!J:K,2,FALSE),映射表!A:B,2,FALSE))</f>
        <v>装备进阶材料8-1</v>
      </c>
      <c r="G429">
        <f t="shared" si="97"/>
        <v>1</v>
      </c>
      <c r="H429" t="str">
        <f t="shared" si="104"/>
        <v>{"g":20,"i":[</v>
      </c>
      <c r="I429" t="str">
        <f>I$6&amp;VLOOKUP(F429,物品!B:C,2,FALSE)</f>
        <v>{"t":"i","i":25081</v>
      </c>
      <c r="J429" t="str">
        <f t="shared" si="105"/>
        <v>,"c":1,"tr":0}</v>
      </c>
      <c r="K429" t="str">
        <f t="shared" si="106"/>
        <v>]}</v>
      </c>
      <c r="L429" t="str">
        <f t="shared" si="107"/>
        <v>{"g":20,"i":[{"t":"i","i":25081,"c":1,"tr":0}]}</v>
      </c>
      <c r="M429">
        <f t="shared" si="108"/>
        <v>89</v>
      </c>
      <c r="N429">
        <f t="shared" si="109"/>
        <v>4</v>
      </c>
      <c r="O429">
        <f t="shared" si="110"/>
        <v>17</v>
      </c>
    </row>
    <row r="430" spans="1:15" x14ac:dyDescent="0.15">
      <c r="A430">
        <f t="shared" si="96"/>
        <v>0.2</v>
      </c>
      <c r="B430">
        <f t="shared" si="101"/>
        <v>700089004</v>
      </c>
      <c r="C430">
        <f t="shared" si="102"/>
        <v>700089</v>
      </c>
      <c r="D430">
        <f t="shared" si="103"/>
        <v>4</v>
      </c>
      <c r="E430">
        <v>20</v>
      </c>
      <c r="F430" s="5" t="str">
        <f>_xlfn.IFNA(IF(N430=0,VLOOKUP(O430,映射表!A:B,2,FALSE),VLOOKUP(D430,映射表!E:F,2,FALSE)),VLOOKUP(VLOOKUP(O430&amp;D430,映射表!J:K,2,FALSE),映射表!A:B,2,FALSE))</f>
        <v>金币</v>
      </c>
      <c r="G430">
        <f t="shared" si="97"/>
        <v>50</v>
      </c>
      <c r="H430" t="str">
        <f t="shared" si="104"/>
        <v>{"g":20,"i":[</v>
      </c>
      <c r="I430" t="str">
        <f>I$6&amp;VLOOKUP(F430,物品!B:C,2,FALSE)</f>
        <v>{"t":"i","i":1</v>
      </c>
      <c r="J430" t="str">
        <f t="shared" si="105"/>
        <v>,"c":50,"tr":0}</v>
      </c>
      <c r="K430" t="str">
        <f t="shared" si="106"/>
        <v>]}</v>
      </c>
      <c r="L430" t="str">
        <f t="shared" si="107"/>
        <v>{"g":20,"i":[{"t":"i","i":1,"c":50,"tr":0}]}</v>
      </c>
      <c r="M430">
        <f t="shared" si="108"/>
        <v>89</v>
      </c>
      <c r="N430">
        <f t="shared" si="109"/>
        <v>4</v>
      </c>
      <c r="O430">
        <f t="shared" si="110"/>
        <v>17</v>
      </c>
    </row>
    <row r="431" spans="1:15" x14ac:dyDescent="0.15">
      <c r="A431">
        <f t="shared" si="96"/>
        <v>0.2</v>
      </c>
      <c r="B431">
        <f t="shared" si="101"/>
        <v>700089005</v>
      </c>
      <c r="C431">
        <f t="shared" si="102"/>
        <v>700089</v>
      </c>
      <c r="D431">
        <f t="shared" si="103"/>
        <v>5</v>
      </c>
      <c r="E431">
        <v>20</v>
      </c>
      <c r="F431" s="5" t="str">
        <f>_xlfn.IFNA(IF(N431=0,VLOOKUP(O431,映射表!A:B,2,FALSE),VLOOKUP(D431,映射表!E:F,2,FALSE)),VLOOKUP(VLOOKUP(O431&amp;D431,映射表!J:K,2,FALSE),映射表!A:B,2,FALSE))</f>
        <v>低级经验丹</v>
      </c>
      <c r="G431">
        <f t="shared" si="97"/>
        <v>1</v>
      </c>
      <c r="H431" t="str">
        <f t="shared" si="104"/>
        <v>{"g":20,"i":[</v>
      </c>
      <c r="I431" t="str">
        <f>I$6&amp;VLOOKUP(F431,物品!B:C,2,FALSE)</f>
        <v>{"t":"i","i":29001</v>
      </c>
      <c r="J431" t="str">
        <f t="shared" si="105"/>
        <v>,"c":1,"tr":0}</v>
      </c>
      <c r="K431" t="str">
        <f t="shared" si="106"/>
        <v>]}</v>
      </c>
      <c r="L431" t="str">
        <f t="shared" si="107"/>
        <v>{"g":20,"i":[{"t":"i","i":29001,"c":1,"tr":0}]}</v>
      </c>
      <c r="M431">
        <f t="shared" si="108"/>
        <v>89</v>
      </c>
      <c r="N431">
        <f t="shared" si="109"/>
        <v>4</v>
      </c>
      <c r="O431">
        <f t="shared" si="110"/>
        <v>17</v>
      </c>
    </row>
    <row r="432" spans="1:15" x14ac:dyDescent="0.15">
      <c r="A432">
        <f t="shared" si="96"/>
        <v>0.2</v>
      </c>
      <c r="B432">
        <f t="shared" si="101"/>
        <v>700090001</v>
      </c>
      <c r="C432">
        <f t="shared" si="102"/>
        <v>700090</v>
      </c>
      <c r="D432">
        <f t="shared" si="103"/>
        <v>1</v>
      </c>
      <c r="E432">
        <v>20</v>
      </c>
      <c r="F432" s="5" t="str">
        <f>_xlfn.IFNA(IF(N432=0,VLOOKUP(O432,映射表!A:B,2,FALSE),VLOOKUP(D432,映射表!E:F,2,FALSE)),VLOOKUP(VLOOKUP(O432&amp;D432,映射表!J:K,2,FALSE),映射表!A:B,2,FALSE))</f>
        <v>装备进阶材料8-2</v>
      </c>
      <c r="G432">
        <f t="shared" si="97"/>
        <v>1</v>
      </c>
      <c r="H432" t="str">
        <f t="shared" si="104"/>
        <v>{"g":20,"i":[</v>
      </c>
      <c r="I432" t="str">
        <f>I$6&amp;VLOOKUP(F432,物品!B:C,2,FALSE)</f>
        <v>{"t":"i","i":25082</v>
      </c>
      <c r="J432" t="str">
        <f t="shared" si="105"/>
        <v>,"c":1,"tr":0}</v>
      </c>
      <c r="K432" t="str">
        <f t="shared" si="106"/>
        <v>]}</v>
      </c>
      <c r="L432" t="str">
        <f t="shared" si="107"/>
        <v>{"g":20,"i":[{"t":"i","i":25082,"c":1,"tr":0}]}</v>
      </c>
      <c r="M432">
        <f t="shared" si="108"/>
        <v>90</v>
      </c>
      <c r="N432">
        <f t="shared" si="109"/>
        <v>0</v>
      </c>
      <c r="O432">
        <f t="shared" si="110"/>
        <v>18</v>
      </c>
    </row>
    <row r="433" spans="1:15" x14ac:dyDescent="0.15">
      <c r="A433">
        <f t="shared" si="96"/>
        <v>0.2</v>
      </c>
      <c r="B433">
        <f t="shared" si="101"/>
        <v>700090002</v>
      </c>
      <c r="C433">
        <f t="shared" si="102"/>
        <v>700090</v>
      </c>
      <c r="D433">
        <f t="shared" si="103"/>
        <v>2</v>
      </c>
      <c r="E433">
        <v>20</v>
      </c>
      <c r="F433" s="5" t="str">
        <f>_xlfn.IFNA(IF(N433=0,VLOOKUP(O433,映射表!A:B,2,FALSE),VLOOKUP(D433,映射表!E:F,2,FALSE)),VLOOKUP(VLOOKUP(O433&amp;D433,映射表!J:K,2,FALSE),映射表!A:B,2,FALSE))</f>
        <v>装备进阶材料8-2</v>
      </c>
      <c r="G433">
        <f t="shared" si="97"/>
        <v>1</v>
      </c>
      <c r="H433" t="str">
        <f t="shared" si="104"/>
        <v>{"g":20,"i":[</v>
      </c>
      <c r="I433" t="str">
        <f>I$6&amp;VLOOKUP(F433,物品!B:C,2,FALSE)</f>
        <v>{"t":"i","i":25082</v>
      </c>
      <c r="J433" t="str">
        <f t="shared" si="105"/>
        <v>,"c":1,"tr":0}</v>
      </c>
      <c r="K433" t="str">
        <f t="shared" si="106"/>
        <v>]}</v>
      </c>
      <c r="L433" t="str">
        <f t="shared" si="107"/>
        <v>{"g":20,"i":[{"t":"i","i":25082,"c":1,"tr":0}]}</v>
      </c>
      <c r="M433">
        <f t="shared" si="108"/>
        <v>90</v>
      </c>
      <c r="N433">
        <f t="shared" si="109"/>
        <v>0</v>
      </c>
      <c r="O433">
        <f t="shared" si="110"/>
        <v>18</v>
      </c>
    </row>
    <row r="434" spans="1:15" x14ac:dyDescent="0.15">
      <c r="A434">
        <f t="shared" si="96"/>
        <v>0.2</v>
      </c>
      <c r="B434">
        <f t="shared" si="101"/>
        <v>700090003</v>
      </c>
      <c r="C434">
        <f t="shared" si="102"/>
        <v>700090</v>
      </c>
      <c r="D434">
        <f t="shared" si="103"/>
        <v>3</v>
      </c>
      <c r="E434">
        <v>20</v>
      </c>
      <c r="F434" s="5" t="str">
        <f>_xlfn.IFNA(IF(N434=0,VLOOKUP(O434,映射表!A:B,2,FALSE),VLOOKUP(D434,映射表!E:F,2,FALSE)),VLOOKUP(VLOOKUP(O434&amp;D434,映射表!J:K,2,FALSE),映射表!A:B,2,FALSE))</f>
        <v>装备进阶材料8-2</v>
      </c>
      <c r="G434">
        <f t="shared" si="97"/>
        <v>1</v>
      </c>
      <c r="H434" t="str">
        <f t="shared" si="104"/>
        <v>{"g":20,"i":[</v>
      </c>
      <c r="I434" t="str">
        <f>I$6&amp;VLOOKUP(F434,物品!B:C,2,FALSE)</f>
        <v>{"t":"i","i":25082</v>
      </c>
      <c r="J434" t="str">
        <f t="shared" si="105"/>
        <v>,"c":1,"tr":0}</v>
      </c>
      <c r="K434" t="str">
        <f t="shared" si="106"/>
        <v>]}</v>
      </c>
      <c r="L434" t="str">
        <f t="shared" si="107"/>
        <v>{"g":20,"i":[{"t":"i","i":25082,"c":1,"tr":0}]}</v>
      </c>
      <c r="M434">
        <f t="shared" si="108"/>
        <v>90</v>
      </c>
      <c r="N434">
        <f t="shared" si="109"/>
        <v>0</v>
      </c>
      <c r="O434">
        <f t="shared" si="110"/>
        <v>18</v>
      </c>
    </row>
    <row r="435" spans="1:15" x14ac:dyDescent="0.15">
      <c r="A435">
        <f t="shared" si="96"/>
        <v>0.2</v>
      </c>
      <c r="B435">
        <f t="shared" si="101"/>
        <v>700090004</v>
      </c>
      <c r="C435">
        <f t="shared" si="102"/>
        <v>700090</v>
      </c>
      <c r="D435">
        <f t="shared" si="103"/>
        <v>4</v>
      </c>
      <c r="E435">
        <v>20</v>
      </c>
      <c r="F435" s="5" t="str">
        <f>_xlfn.IFNA(IF(N435=0,VLOOKUP(O435,映射表!A:B,2,FALSE),VLOOKUP(D435,映射表!E:F,2,FALSE)),VLOOKUP(VLOOKUP(O435&amp;D435,映射表!J:K,2,FALSE),映射表!A:B,2,FALSE))</f>
        <v>装备进阶材料8-2</v>
      </c>
      <c r="G435">
        <f t="shared" si="97"/>
        <v>1</v>
      </c>
      <c r="H435" t="str">
        <f t="shared" si="104"/>
        <v>{"g":20,"i":[</v>
      </c>
      <c r="I435" t="str">
        <f>I$6&amp;VLOOKUP(F435,物品!B:C,2,FALSE)</f>
        <v>{"t":"i","i":25082</v>
      </c>
      <c r="J435" t="str">
        <f t="shared" si="105"/>
        <v>,"c":1,"tr":0}</v>
      </c>
      <c r="K435" t="str">
        <f t="shared" si="106"/>
        <v>]}</v>
      </c>
      <c r="L435" t="str">
        <f t="shared" si="107"/>
        <v>{"g":20,"i":[{"t":"i","i":25082,"c":1,"tr":0}]}</v>
      </c>
      <c r="M435">
        <f t="shared" si="108"/>
        <v>90</v>
      </c>
      <c r="N435">
        <f t="shared" si="109"/>
        <v>0</v>
      </c>
      <c r="O435">
        <f t="shared" si="110"/>
        <v>18</v>
      </c>
    </row>
    <row r="436" spans="1:15" x14ac:dyDescent="0.15">
      <c r="A436">
        <f t="shared" si="96"/>
        <v>0.2</v>
      </c>
      <c r="B436">
        <f t="shared" si="101"/>
        <v>700090005</v>
      </c>
      <c r="C436">
        <f t="shared" si="102"/>
        <v>700090</v>
      </c>
      <c r="D436">
        <f t="shared" si="103"/>
        <v>5</v>
      </c>
      <c r="E436">
        <v>20</v>
      </c>
      <c r="F436" s="5" t="str">
        <f>_xlfn.IFNA(IF(N436=0,VLOOKUP(O436,映射表!A:B,2,FALSE),VLOOKUP(D436,映射表!E:F,2,FALSE)),VLOOKUP(VLOOKUP(O436&amp;D436,映射表!J:K,2,FALSE),映射表!A:B,2,FALSE))</f>
        <v>装备进阶材料8-2</v>
      </c>
      <c r="G436">
        <f t="shared" si="97"/>
        <v>1</v>
      </c>
      <c r="H436" t="str">
        <f t="shared" si="104"/>
        <v>{"g":20,"i":[</v>
      </c>
      <c r="I436" t="str">
        <f>I$6&amp;VLOOKUP(F436,物品!B:C,2,FALSE)</f>
        <v>{"t":"i","i":25082</v>
      </c>
      <c r="J436" t="str">
        <f t="shared" si="105"/>
        <v>,"c":1,"tr":0}</v>
      </c>
      <c r="K436" t="str">
        <f t="shared" si="106"/>
        <v>]}</v>
      </c>
      <c r="L436" t="str">
        <f t="shared" si="107"/>
        <v>{"g":20,"i":[{"t":"i","i":25082,"c":1,"tr":0}]}</v>
      </c>
      <c r="M436">
        <f t="shared" si="108"/>
        <v>90</v>
      </c>
      <c r="N436">
        <f t="shared" si="109"/>
        <v>0</v>
      </c>
      <c r="O436">
        <f t="shared" si="110"/>
        <v>18</v>
      </c>
    </row>
    <row r="437" spans="1:15" x14ac:dyDescent="0.15">
      <c r="A437">
        <f t="shared" si="96"/>
        <v>0.2</v>
      </c>
      <c r="B437">
        <f t="shared" si="101"/>
        <v>700091001</v>
      </c>
      <c r="C437">
        <f t="shared" si="102"/>
        <v>700091</v>
      </c>
      <c r="D437">
        <f t="shared" si="103"/>
        <v>1</v>
      </c>
      <c r="E437">
        <v>20</v>
      </c>
      <c r="F437" s="5" t="str">
        <f>_xlfn.IFNA(IF(N437=0,VLOOKUP(O437,映射表!A:B,2,FALSE),VLOOKUP(D437,映射表!E:F,2,FALSE)),VLOOKUP(VLOOKUP(O437&amp;D437,映射表!J:K,2,FALSE),映射表!A:B,2,FALSE))</f>
        <v>装备进阶材料8-2</v>
      </c>
      <c r="G437">
        <f t="shared" si="97"/>
        <v>1</v>
      </c>
      <c r="H437" t="str">
        <f t="shared" si="104"/>
        <v>{"g":20,"i":[</v>
      </c>
      <c r="I437" t="str">
        <f>I$6&amp;VLOOKUP(F437,物品!B:C,2,FALSE)</f>
        <v>{"t":"i","i":25082</v>
      </c>
      <c r="J437" t="str">
        <f t="shared" si="105"/>
        <v>,"c":1,"tr":0}</v>
      </c>
      <c r="K437" t="str">
        <f t="shared" si="106"/>
        <v>]}</v>
      </c>
      <c r="L437" t="str">
        <f t="shared" si="107"/>
        <v>{"g":20,"i":[{"t":"i","i":25082,"c":1,"tr":0}]}</v>
      </c>
      <c r="M437">
        <f t="shared" si="108"/>
        <v>91</v>
      </c>
      <c r="N437">
        <f t="shared" si="109"/>
        <v>1</v>
      </c>
      <c r="O437">
        <f t="shared" si="110"/>
        <v>18</v>
      </c>
    </row>
    <row r="438" spans="1:15" x14ac:dyDescent="0.15">
      <c r="A438">
        <f t="shared" si="96"/>
        <v>0.2</v>
      </c>
      <c r="B438">
        <f t="shared" ref="B438:B486" si="111">C438*1000+D438</f>
        <v>700091002</v>
      </c>
      <c r="C438">
        <f t="shared" ref="C438:C486" si="112">IF(D438=1,C437+1,C437)</f>
        <v>700091</v>
      </c>
      <c r="D438">
        <f t="shared" ref="D438:D486" si="113">IF(D437=5,1,D437+1)</f>
        <v>2</v>
      </c>
      <c r="E438">
        <v>20</v>
      </c>
      <c r="F438" s="5" t="str">
        <f>_xlfn.IFNA(IF(N438=0,VLOOKUP(O438,映射表!A:B,2,FALSE),VLOOKUP(D438,映射表!E:F,2,FALSE)),VLOOKUP(VLOOKUP(O438&amp;D438,映射表!J:K,2,FALSE),映射表!A:B,2,FALSE))</f>
        <v>装备进阶材料8-1</v>
      </c>
      <c r="G438">
        <f t="shared" si="97"/>
        <v>1</v>
      </c>
      <c r="H438" t="str">
        <f t="shared" ref="H438:H486" si="114">IF(E438=0,"",H$5&amp;E438&amp;H$6)</f>
        <v>{"g":20,"i":[</v>
      </c>
      <c r="I438" t="str">
        <f>I$6&amp;VLOOKUP(F438,物品!B:C,2,FALSE)</f>
        <v>{"t":"i","i":25081</v>
      </c>
      <c r="J438" t="str">
        <f t="shared" ref="J438:J486" si="115">J$5&amp;G438&amp;J$6</f>
        <v>,"c":1,"tr":0}</v>
      </c>
      <c r="K438" t="str">
        <f t="shared" ref="K438:K486" si="116">IF(H438="","",K$6)</f>
        <v>]}</v>
      </c>
      <c r="L438" t="str">
        <f t="shared" ref="L438:L486" si="117">H438&amp;I438&amp;J438&amp;K438</f>
        <v>{"g":20,"i":[{"t":"i","i":25081,"c":1,"tr":0}]}</v>
      </c>
      <c r="M438">
        <f t="shared" ref="M438:M486" si="118">IF(D438=1,M437+1,M437)</f>
        <v>91</v>
      </c>
      <c r="N438">
        <f t="shared" ref="N438:N486" si="119">MOD(M438,5)</f>
        <v>1</v>
      </c>
      <c r="O438">
        <f t="shared" ref="O438:O486" si="120">IF((N438=0)*(N437&lt;&gt;0),O437+1,O437)</f>
        <v>18</v>
      </c>
    </row>
    <row r="439" spans="1:15" x14ac:dyDescent="0.15">
      <c r="A439">
        <f t="shared" si="96"/>
        <v>0.2</v>
      </c>
      <c r="B439">
        <f t="shared" si="111"/>
        <v>700091003</v>
      </c>
      <c r="C439">
        <f t="shared" si="112"/>
        <v>700091</v>
      </c>
      <c r="D439">
        <f t="shared" si="113"/>
        <v>3</v>
      </c>
      <c r="E439">
        <v>20</v>
      </c>
      <c r="F439" s="5" t="str">
        <f>_xlfn.IFNA(IF(N439=0,VLOOKUP(O439,映射表!A:B,2,FALSE),VLOOKUP(D439,映射表!E:F,2,FALSE)),VLOOKUP(VLOOKUP(O439&amp;D439,映射表!J:K,2,FALSE),映射表!A:B,2,FALSE))</f>
        <v>装备进阶材料8-2</v>
      </c>
      <c r="G439">
        <f t="shared" si="97"/>
        <v>1</v>
      </c>
      <c r="H439" t="str">
        <f t="shared" si="114"/>
        <v>{"g":20,"i":[</v>
      </c>
      <c r="I439" t="str">
        <f>I$6&amp;VLOOKUP(F439,物品!B:C,2,FALSE)</f>
        <v>{"t":"i","i":25082</v>
      </c>
      <c r="J439" t="str">
        <f t="shared" si="115"/>
        <v>,"c":1,"tr":0}</v>
      </c>
      <c r="K439" t="str">
        <f t="shared" si="116"/>
        <v>]}</v>
      </c>
      <c r="L439" t="str">
        <f t="shared" si="117"/>
        <v>{"g":20,"i":[{"t":"i","i":25082,"c":1,"tr":0}]}</v>
      </c>
      <c r="M439">
        <f t="shared" si="118"/>
        <v>91</v>
      </c>
      <c r="N439">
        <f t="shared" si="119"/>
        <v>1</v>
      </c>
      <c r="O439">
        <f t="shared" si="120"/>
        <v>18</v>
      </c>
    </row>
    <row r="440" spans="1:15" x14ac:dyDescent="0.15">
      <c r="A440">
        <f t="shared" si="96"/>
        <v>0.2</v>
      </c>
      <c r="B440">
        <f t="shared" si="111"/>
        <v>700091004</v>
      </c>
      <c r="C440">
        <f t="shared" si="112"/>
        <v>700091</v>
      </c>
      <c r="D440">
        <f t="shared" si="113"/>
        <v>4</v>
      </c>
      <c r="E440">
        <v>20</v>
      </c>
      <c r="F440" s="5" t="str">
        <f>_xlfn.IFNA(IF(N440=0,VLOOKUP(O440,映射表!A:B,2,FALSE),VLOOKUP(D440,映射表!E:F,2,FALSE)),VLOOKUP(VLOOKUP(O440&amp;D440,映射表!J:K,2,FALSE),映射表!A:B,2,FALSE))</f>
        <v>金币</v>
      </c>
      <c r="G440">
        <f t="shared" si="97"/>
        <v>50</v>
      </c>
      <c r="H440" t="str">
        <f t="shared" si="114"/>
        <v>{"g":20,"i":[</v>
      </c>
      <c r="I440" t="str">
        <f>I$6&amp;VLOOKUP(F440,物品!B:C,2,FALSE)</f>
        <v>{"t":"i","i":1</v>
      </c>
      <c r="J440" t="str">
        <f t="shared" si="115"/>
        <v>,"c":50,"tr":0}</v>
      </c>
      <c r="K440" t="str">
        <f t="shared" si="116"/>
        <v>]}</v>
      </c>
      <c r="L440" t="str">
        <f t="shared" si="117"/>
        <v>{"g":20,"i":[{"t":"i","i":1,"c":50,"tr":0}]}</v>
      </c>
      <c r="M440">
        <f t="shared" si="118"/>
        <v>91</v>
      </c>
      <c r="N440">
        <f t="shared" si="119"/>
        <v>1</v>
      </c>
      <c r="O440">
        <f t="shared" si="120"/>
        <v>18</v>
      </c>
    </row>
    <row r="441" spans="1:15" x14ac:dyDescent="0.15">
      <c r="A441">
        <f t="shared" si="96"/>
        <v>0.2</v>
      </c>
      <c r="B441">
        <f t="shared" si="111"/>
        <v>700091005</v>
      </c>
      <c r="C441">
        <f t="shared" si="112"/>
        <v>700091</v>
      </c>
      <c r="D441">
        <f t="shared" si="113"/>
        <v>5</v>
      </c>
      <c r="E441">
        <v>20</v>
      </c>
      <c r="F441" s="5" t="str">
        <f>_xlfn.IFNA(IF(N441=0,VLOOKUP(O441,映射表!A:B,2,FALSE),VLOOKUP(D441,映射表!E:F,2,FALSE)),VLOOKUP(VLOOKUP(O441&amp;D441,映射表!J:K,2,FALSE),映射表!A:B,2,FALSE))</f>
        <v>低级经验丹</v>
      </c>
      <c r="G441">
        <f t="shared" si="97"/>
        <v>1</v>
      </c>
      <c r="H441" t="str">
        <f t="shared" si="114"/>
        <v>{"g":20,"i":[</v>
      </c>
      <c r="I441" t="str">
        <f>I$6&amp;VLOOKUP(F441,物品!B:C,2,FALSE)</f>
        <v>{"t":"i","i":29001</v>
      </c>
      <c r="J441" t="str">
        <f t="shared" si="115"/>
        <v>,"c":1,"tr":0}</v>
      </c>
      <c r="K441" t="str">
        <f t="shared" si="116"/>
        <v>]}</v>
      </c>
      <c r="L441" t="str">
        <f t="shared" si="117"/>
        <v>{"g":20,"i":[{"t":"i","i":29001,"c":1,"tr":0}]}</v>
      </c>
      <c r="M441">
        <f t="shared" si="118"/>
        <v>91</v>
      </c>
      <c r="N441">
        <f t="shared" si="119"/>
        <v>1</v>
      </c>
      <c r="O441">
        <f t="shared" si="120"/>
        <v>18</v>
      </c>
    </row>
    <row r="442" spans="1:15" x14ac:dyDescent="0.15">
      <c r="A442">
        <f t="shared" si="96"/>
        <v>0.2</v>
      </c>
      <c r="B442">
        <f t="shared" si="111"/>
        <v>700092001</v>
      </c>
      <c r="C442">
        <f t="shared" si="112"/>
        <v>700092</v>
      </c>
      <c r="D442">
        <f t="shared" si="113"/>
        <v>1</v>
      </c>
      <c r="E442">
        <v>20</v>
      </c>
      <c r="F442" s="5" t="str">
        <f>_xlfn.IFNA(IF(N442=0,VLOOKUP(O442,映射表!A:B,2,FALSE),VLOOKUP(D442,映射表!E:F,2,FALSE)),VLOOKUP(VLOOKUP(O442&amp;D442,映射表!J:K,2,FALSE),映射表!A:B,2,FALSE))</f>
        <v>装备进阶材料8-2</v>
      </c>
      <c r="G442">
        <f t="shared" si="97"/>
        <v>1</v>
      </c>
      <c r="H442" t="str">
        <f t="shared" si="114"/>
        <v>{"g":20,"i":[</v>
      </c>
      <c r="I442" t="str">
        <f>I$6&amp;VLOOKUP(F442,物品!B:C,2,FALSE)</f>
        <v>{"t":"i","i":25082</v>
      </c>
      <c r="J442" t="str">
        <f t="shared" si="115"/>
        <v>,"c":1,"tr":0}</v>
      </c>
      <c r="K442" t="str">
        <f t="shared" si="116"/>
        <v>]}</v>
      </c>
      <c r="L442" t="str">
        <f t="shared" si="117"/>
        <v>{"g":20,"i":[{"t":"i","i":25082,"c":1,"tr":0}]}</v>
      </c>
      <c r="M442">
        <f t="shared" si="118"/>
        <v>92</v>
      </c>
      <c r="N442">
        <f t="shared" si="119"/>
        <v>2</v>
      </c>
      <c r="O442">
        <f t="shared" si="120"/>
        <v>18</v>
      </c>
    </row>
    <row r="443" spans="1:15" x14ac:dyDescent="0.15">
      <c r="A443">
        <f t="shared" si="96"/>
        <v>0.2</v>
      </c>
      <c r="B443">
        <f t="shared" si="111"/>
        <v>700092002</v>
      </c>
      <c r="C443">
        <f t="shared" si="112"/>
        <v>700092</v>
      </c>
      <c r="D443">
        <f t="shared" si="113"/>
        <v>2</v>
      </c>
      <c r="E443">
        <v>20</v>
      </c>
      <c r="F443" s="5" t="str">
        <f>_xlfn.IFNA(IF(N443=0,VLOOKUP(O443,映射表!A:B,2,FALSE),VLOOKUP(D443,映射表!E:F,2,FALSE)),VLOOKUP(VLOOKUP(O443&amp;D443,映射表!J:K,2,FALSE),映射表!A:B,2,FALSE))</f>
        <v>装备进阶材料8-1</v>
      </c>
      <c r="G443">
        <f t="shared" si="97"/>
        <v>1</v>
      </c>
      <c r="H443" t="str">
        <f t="shared" si="114"/>
        <v>{"g":20,"i":[</v>
      </c>
      <c r="I443" t="str">
        <f>I$6&amp;VLOOKUP(F443,物品!B:C,2,FALSE)</f>
        <v>{"t":"i","i":25081</v>
      </c>
      <c r="J443" t="str">
        <f t="shared" si="115"/>
        <v>,"c":1,"tr":0}</v>
      </c>
      <c r="K443" t="str">
        <f t="shared" si="116"/>
        <v>]}</v>
      </c>
      <c r="L443" t="str">
        <f t="shared" si="117"/>
        <v>{"g":20,"i":[{"t":"i","i":25081,"c":1,"tr":0}]}</v>
      </c>
      <c r="M443">
        <f t="shared" si="118"/>
        <v>92</v>
      </c>
      <c r="N443">
        <f t="shared" si="119"/>
        <v>2</v>
      </c>
      <c r="O443">
        <f t="shared" si="120"/>
        <v>18</v>
      </c>
    </row>
    <row r="444" spans="1:15" x14ac:dyDescent="0.15">
      <c r="A444">
        <f t="shared" si="96"/>
        <v>0.2</v>
      </c>
      <c r="B444">
        <f t="shared" si="111"/>
        <v>700092003</v>
      </c>
      <c r="C444">
        <f t="shared" si="112"/>
        <v>700092</v>
      </c>
      <c r="D444">
        <f t="shared" si="113"/>
        <v>3</v>
      </c>
      <c r="E444">
        <v>20</v>
      </c>
      <c r="F444" s="5" t="str">
        <f>_xlfn.IFNA(IF(N444=0,VLOOKUP(O444,映射表!A:B,2,FALSE),VLOOKUP(D444,映射表!E:F,2,FALSE)),VLOOKUP(VLOOKUP(O444&amp;D444,映射表!J:K,2,FALSE),映射表!A:B,2,FALSE))</f>
        <v>装备进阶材料8-2</v>
      </c>
      <c r="G444">
        <f t="shared" si="97"/>
        <v>1</v>
      </c>
      <c r="H444" t="str">
        <f t="shared" si="114"/>
        <v>{"g":20,"i":[</v>
      </c>
      <c r="I444" t="str">
        <f>I$6&amp;VLOOKUP(F444,物品!B:C,2,FALSE)</f>
        <v>{"t":"i","i":25082</v>
      </c>
      <c r="J444" t="str">
        <f t="shared" si="115"/>
        <v>,"c":1,"tr":0}</v>
      </c>
      <c r="K444" t="str">
        <f t="shared" si="116"/>
        <v>]}</v>
      </c>
      <c r="L444" t="str">
        <f t="shared" si="117"/>
        <v>{"g":20,"i":[{"t":"i","i":25082,"c":1,"tr":0}]}</v>
      </c>
      <c r="M444">
        <f t="shared" si="118"/>
        <v>92</v>
      </c>
      <c r="N444">
        <f t="shared" si="119"/>
        <v>2</v>
      </c>
      <c r="O444">
        <f t="shared" si="120"/>
        <v>18</v>
      </c>
    </row>
    <row r="445" spans="1:15" x14ac:dyDescent="0.15">
      <c r="A445">
        <f t="shared" si="96"/>
        <v>0.2</v>
      </c>
      <c r="B445">
        <f t="shared" si="111"/>
        <v>700092004</v>
      </c>
      <c r="C445">
        <f t="shared" si="112"/>
        <v>700092</v>
      </c>
      <c r="D445">
        <f t="shared" si="113"/>
        <v>4</v>
      </c>
      <c r="E445">
        <v>20</v>
      </c>
      <c r="F445" s="5" t="str">
        <f>_xlfn.IFNA(IF(N445=0,VLOOKUP(O445,映射表!A:B,2,FALSE),VLOOKUP(D445,映射表!E:F,2,FALSE)),VLOOKUP(VLOOKUP(O445&amp;D445,映射表!J:K,2,FALSE),映射表!A:B,2,FALSE))</f>
        <v>金币</v>
      </c>
      <c r="G445">
        <f t="shared" si="97"/>
        <v>50</v>
      </c>
      <c r="H445" t="str">
        <f t="shared" si="114"/>
        <v>{"g":20,"i":[</v>
      </c>
      <c r="I445" t="str">
        <f>I$6&amp;VLOOKUP(F445,物品!B:C,2,FALSE)</f>
        <v>{"t":"i","i":1</v>
      </c>
      <c r="J445" t="str">
        <f t="shared" si="115"/>
        <v>,"c":50,"tr":0}</v>
      </c>
      <c r="K445" t="str">
        <f t="shared" si="116"/>
        <v>]}</v>
      </c>
      <c r="L445" t="str">
        <f t="shared" si="117"/>
        <v>{"g":20,"i":[{"t":"i","i":1,"c":50,"tr":0}]}</v>
      </c>
      <c r="M445">
        <f t="shared" si="118"/>
        <v>92</v>
      </c>
      <c r="N445">
        <f t="shared" si="119"/>
        <v>2</v>
      </c>
      <c r="O445">
        <f t="shared" si="120"/>
        <v>18</v>
      </c>
    </row>
    <row r="446" spans="1:15" x14ac:dyDescent="0.15">
      <c r="A446">
        <f t="shared" si="96"/>
        <v>0.2</v>
      </c>
      <c r="B446">
        <f t="shared" si="111"/>
        <v>700092005</v>
      </c>
      <c r="C446">
        <f t="shared" si="112"/>
        <v>700092</v>
      </c>
      <c r="D446">
        <f t="shared" si="113"/>
        <v>5</v>
      </c>
      <c r="E446">
        <v>20</v>
      </c>
      <c r="F446" s="5" t="str">
        <f>_xlfn.IFNA(IF(N446=0,VLOOKUP(O446,映射表!A:B,2,FALSE),VLOOKUP(D446,映射表!E:F,2,FALSE)),VLOOKUP(VLOOKUP(O446&amp;D446,映射表!J:K,2,FALSE),映射表!A:B,2,FALSE))</f>
        <v>低级经验丹</v>
      </c>
      <c r="G446">
        <f t="shared" si="97"/>
        <v>1</v>
      </c>
      <c r="H446" t="str">
        <f t="shared" si="114"/>
        <v>{"g":20,"i":[</v>
      </c>
      <c r="I446" t="str">
        <f>I$6&amp;VLOOKUP(F446,物品!B:C,2,FALSE)</f>
        <v>{"t":"i","i":29001</v>
      </c>
      <c r="J446" t="str">
        <f t="shared" si="115"/>
        <v>,"c":1,"tr":0}</v>
      </c>
      <c r="K446" t="str">
        <f t="shared" si="116"/>
        <v>]}</v>
      </c>
      <c r="L446" t="str">
        <f t="shared" si="117"/>
        <v>{"g":20,"i":[{"t":"i","i":29001,"c":1,"tr":0}]}</v>
      </c>
      <c r="M446">
        <f t="shared" si="118"/>
        <v>92</v>
      </c>
      <c r="N446">
        <f t="shared" si="119"/>
        <v>2</v>
      </c>
      <c r="O446">
        <f t="shared" si="120"/>
        <v>18</v>
      </c>
    </row>
    <row r="447" spans="1:15" x14ac:dyDescent="0.15">
      <c r="A447">
        <f t="shared" si="96"/>
        <v>0.2</v>
      </c>
      <c r="B447">
        <f t="shared" si="111"/>
        <v>700093001</v>
      </c>
      <c r="C447">
        <f t="shared" si="112"/>
        <v>700093</v>
      </c>
      <c r="D447">
        <f t="shared" si="113"/>
        <v>1</v>
      </c>
      <c r="E447">
        <v>20</v>
      </c>
      <c r="F447" s="5" t="str">
        <f>_xlfn.IFNA(IF(N447=0,VLOOKUP(O447,映射表!A:B,2,FALSE),VLOOKUP(D447,映射表!E:F,2,FALSE)),VLOOKUP(VLOOKUP(O447&amp;D447,映射表!J:K,2,FALSE),映射表!A:B,2,FALSE))</f>
        <v>装备进阶材料8-2</v>
      </c>
      <c r="G447">
        <f t="shared" si="97"/>
        <v>1</v>
      </c>
      <c r="H447" t="str">
        <f t="shared" si="114"/>
        <v>{"g":20,"i":[</v>
      </c>
      <c r="I447" t="str">
        <f>I$6&amp;VLOOKUP(F447,物品!B:C,2,FALSE)</f>
        <v>{"t":"i","i":25082</v>
      </c>
      <c r="J447" t="str">
        <f t="shared" si="115"/>
        <v>,"c":1,"tr":0}</v>
      </c>
      <c r="K447" t="str">
        <f t="shared" si="116"/>
        <v>]}</v>
      </c>
      <c r="L447" t="str">
        <f t="shared" si="117"/>
        <v>{"g":20,"i":[{"t":"i","i":25082,"c":1,"tr":0}]}</v>
      </c>
      <c r="M447">
        <f t="shared" si="118"/>
        <v>93</v>
      </c>
      <c r="N447">
        <f t="shared" si="119"/>
        <v>3</v>
      </c>
      <c r="O447">
        <f t="shared" si="120"/>
        <v>18</v>
      </c>
    </row>
    <row r="448" spans="1:15" x14ac:dyDescent="0.15">
      <c r="A448">
        <f t="shared" si="96"/>
        <v>0.2</v>
      </c>
      <c r="B448">
        <f t="shared" si="111"/>
        <v>700093002</v>
      </c>
      <c r="C448">
        <f t="shared" si="112"/>
        <v>700093</v>
      </c>
      <c r="D448">
        <f t="shared" si="113"/>
        <v>2</v>
      </c>
      <c r="E448">
        <v>20</v>
      </c>
      <c r="F448" s="5" t="str">
        <f>_xlfn.IFNA(IF(N448=0,VLOOKUP(O448,映射表!A:B,2,FALSE),VLOOKUP(D448,映射表!E:F,2,FALSE)),VLOOKUP(VLOOKUP(O448&amp;D448,映射表!J:K,2,FALSE),映射表!A:B,2,FALSE))</f>
        <v>装备进阶材料8-1</v>
      </c>
      <c r="G448">
        <f t="shared" si="97"/>
        <v>1</v>
      </c>
      <c r="H448" t="str">
        <f t="shared" si="114"/>
        <v>{"g":20,"i":[</v>
      </c>
      <c r="I448" t="str">
        <f>I$6&amp;VLOOKUP(F448,物品!B:C,2,FALSE)</f>
        <v>{"t":"i","i":25081</v>
      </c>
      <c r="J448" t="str">
        <f t="shared" si="115"/>
        <v>,"c":1,"tr":0}</v>
      </c>
      <c r="K448" t="str">
        <f t="shared" si="116"/>
        <v>]}</v>
      </c>
      <c r="L448" t="str">
        <f t="shared" si="117"/>
        <v>{"g":20,"i":[{"t":"i","i":25081,"c":1,"tr":0}]}</v>
      </c>
      <c r="M448">
        <f t="shared" si="118"/>
        <v>93</v>
      </c>
      <c r="N448">
        <f t="shared" si="119"/>
        <v>3</v>
      </c>
      <c r="O448">
        <f t="shared" si="120"/>
        <v>18</v>
      </c>
    </row>
    <row r="449" spans="1:15" x14ac:dyDescent="0.15">
      <c r="A449">
        <f t="shared" si="96"/>
        <v>0.2</v>
      </c>
      <c r="B449">
        <f t="shared" si="111"/>
        <v>700093003</v>
      </c>
      <c r="C449">
        <f t="shared" si="112"/>
        <v>700093</v>
      </c>
      <c r="D449">
        <f t="shared" si="113"/>
        <v>3</v>
      </c>
      <c r="E449">
        <v>20</v>
      </c>
      <c r="F449" s="5" t="str">
        <f>_xlfn.IFNA(IF(N449=0,VLOOKUP(O449,映射表!A:B,2,FALSE),VLOOKUP(D449,映射表!E:F,2,FALSE)),VLOOKUP(VLOOKUP(O449&amp;D449,映射表!J:K,2,FALSE),映射表!A:B,2,FALSE))</f>
        <v>装备进阶材料8-2</v>
      </c>
      <c r="G449">
        <f t="shared" si="97"/>
        <v>1</v>
      </c>
      <c r="H449" t="str">
        <f t="shared" si="114"/>
        <v>{"g":20,"i":[</v>
      </c>
      <c r="I449" t="str">
        <f>I$6&amp;VLOOKUP(F449,物品!B:C,2,FALSE)</f>
        <v>{"t":"i","i":25082</v>
      </c>
      <c r="J449" t="str">
        <f t="shared" si="115"/>
        <v>,"c":1,"tr":0}</v>
      </c>
      <c r="K449" t="str">
        <f t="shared" si="116"/>
        <v>]}</v>
      </c>
      <c r="L449" t="str">
        <f t="shared" si="117"/>
        <v>{"g":20,"i":[{"t":"i","i":25082,"c":1,"tr":0}]}</v>
      </c>
      <c r="M449">
        <f t="shared" si="118"/>
        <v>93</v>
      </c>
      <c r="N449">
        <f t="shared" si="119"/>
        <v>3</v>
      </c>
      <c r="O449">
        <f t="shared" si="120"/>
        <v>18</v>
      </c>
    </row>
    <row r="450" spans="1:15" x14ac:dyDescent="0.15">
      <c r="A450">
        <f t="shared" si="96"/>
        <v>0.2</v>
      </c>
      <c r="B450">
        <f t="shared" si="111"/>
        <v>700093004</v>
      </c>
      <c r="C450">
        <f t="shared" si="112"/>
        <v>700093</v>
      </c>
      <c r="D450">
        <f t="shared" si="113"/>
        <v>4</v>
      </c>
      <c r="E450">
        <v>20</v>
      </c>
      <c r="F450" s="5" t="str">
        <f>_xlfn.IFNA(IF(N450=0,VLOOKUP(O450,映射表!A:B,2,FALSE),VLOOKUP(D450,映射表!E:F,2,FALSE)),VLOOKUP(VLOOKUP(O450&amp;D450,映射表!J:K,2,FALSE),映射表!A:B,2,FALSE))</f>
        <v>金币</v>
      </c>
      <c r="G450">
        <f t="shared" si="97"/>
        <v>50</v>
      </c>
      <c r="H450" t="str">
        <f t="shared" si="114"/>
        <v>{"g":20,"i":[</v>
      </c>
      <c r="I450" t="str">
        <f>I$6&amp;VLOOKUP(F450,物品!B:C,2,FALSE)</f>
        <v>{"t":"i","i":1</v>
      </c>
      <c r="J450" t="str">
        <f t="shared" si="115"/>
        <v>,"c":50,"tr":0}</v>
      </c>
      <c r="K450" t="str">
        <f t="shared" si="116"/>
        <v>]}</v>
      </c>
      <c r="L450" t="str">
        <f t="shared" si="117"/>
        <v>{"g":20,"i":[{"t":"i","i":1,"c":50,"tr":0}]}</v>
      </c>
      <c r="M450">
        <f t="shared" si="118"/>
        <v>93</v>
      </c>
      <c r="N450">
        <f t="shared" si="119"/>
        <v>3</v>
      </c>
      <c r="O450">
        <f t="shared" si="120"/>
        <v>18</v>
      </c>
    </row>
    <row r="451" spans="1:15" x14ac:dyDescent="0.15">
      <c r="A451">
        <f t="shared" si="96"/>
        <v>0.2</v>
      </c>
      <c r="B451">
        <f t="shared" si="111"/>
        <v>700093005</v>
      </c>
      <c r="C451">
        <f t="shared" si="112"/>
        <v>700093</v>
      </c>
      <c r="D451">
        <f t="shared" si="113"/>
        <v>5</v>
      </c>
      <c r="E451">
        <v>20</v>
      </c>
      <c r="F451" s="5" t="str">
        <f>_xlfn.IFNA(IF(N451=0,VLOOKUP(O451,映射表!A:B,2,FALSE),VLOOKUP(D451,映射表!E:F,2,FALSE)),VLOOKUP(VLOOKUP(O451&amp;D451,映射表!J:K,2,FALSE),映射表!A:B,2,FALSE))</f>
        <v>低级经验丹</v>
      </c>
      <c r="G451">
        <f t="shared" si="97"/>
        <v>1</v>
      </c>
      <c r="H451" t="str">
        <f t="shared" si="114"/>
        <v>{"g":20,"i":[</v>
      </c>
      <c r="I451" t="str">
        <f>I$6&amp;VLOOKUP(F451,物品!B:C,2,FALSE)</f>
        <v>{"t":"i","i":29001</v>
      </c>
      <c r="J451" t="str">
        <f t="shared" si="115"/>
        <v>,"c":1,"tr":0}</v>
      </c>
      <c r="K451" t="str">
        <f t="shared" si="116"/>
        <v>]}</v>
      </c>
      <c r="L451" t="str">
        <f t="shared" si="117"/>
        <v>{"g":20,"i":[{"t":"i","i":29001,"c":1,"tr":0}]}</v>
      </c>
      <c r="M451">
        <f t="shared" si="118"/>
        <v>93</v>
      </c>
      <c r="N451">
        <f t="shared" si="119"/>
        <v>3</v>
      </c>
      <c r="O451">
        <f t="shared" si="120"/>
        <v>18</v>
      </c>
    </row>
    <row r="452" spans="1:15" x14ac:dyDescent="0.15">
      <c r="A452">
        <f t="shared" si="96"/>
        <v>0.2</v>
      </c>
      <c r="B452">
        <f t="shared" si="111"/>
        <v>700094001</v>
      </c>
      <c r="C452">
        <f t="shared" si="112"/>
        <v>700094</v>
      </c>
      <c r="D452">
        <f t="shared" si="113"/>
        <v>1</v>
      </c>
      <c r="E452">
        <v>20</v>
      </c>
      <c r="F452" s="5" t="str">
        <f>_xlfn.IFNA(IF(N452=0,VLOOKUP(O452,映射表!A:B,2,FALSE),VLOOKUP(D452,映射表!E:F,2,FALSE)),VLOOKUP(VLOOKUP(O452&amp;D452,映射表!J:K,2,FALSE),映射表!A:B,2,FALSE))</f>
        <v>装备进阶材料8-2</v>
      </c>
      <c r="G452">
        <f t="shared" si="97"/>
        <v>1</v>
      </c>
      <c r="H452" t="str">
        <f t="shared" si="114"/>
        <v>{"g":20,"i":[</v>
      </c>
      <c r="I452" t="str">
        <f>I$6&amp;VLOOKUP(F452,物品!B:C,2,FALSE)</f>
        <v>{"t":"i","i":25082</v>
      </c>
      <c r="J452" t="str">
        <f t="shared" si="115"/>
        <v>,"c":1,"tr":0}</v>
      </c>
      <c r="K452" t="str">
        <f t="shared" si="116"/>
        <v>]}</v>
      </c>
      <c r="L452" t="str">
        <f t="shared" si="117"/>
        <v>{"g":20,"i":[{"t":"i","i":25082,"c":1,"tr":0}]}</v>
      </c>
      <c r="M452">
        <f t="shared" si="118"/>
        <v>94</v>
      </c>
      <c r="N452">
        <f t="shared" si="119"/>
        <v>4</v>
      </c>
      <c r="O452">
        <f t="shared" si="120"/>
        <v>18</v>
      </c>
    </row>
    <row r="453" spans="1:15" x14ac:dyDescent="0.15">
      <c r="A453">
        <f t="shared" si="96"/>
        <v>0.2</v>
      </c>
      <c r="B453">
        <f t="shared" si="111"/>
        <v>700094002</v>
      </c>
      <c r="C453">
        <f t="shared" si="112"/>
        <v>700094</v>
      </c>
      <c r="D453">
        <f t="shared" si="113"/>
        <v>2</v>
      </c>
      <c r="E453">
        <v>20</v>
      </c>
      <c r="F453" s="5" t="str">
        <f>_xlfn.IFNA(IF(N453=0,VLOOKUP(O453,映射表!A:B,2,FALSE),VLOOKUP(D453,映射表!E:F,2,FALSE)),VLOOKUP(VLOOKUP(O453&amp;D453,映射表!J:K,2,FALSE),映射表!A:B,2,FALSE))</f>
        <v>装备进阶材料8-1</v>
      </c>
      <c r="G453">
        <f t="shared" si="97"/>
        <v>1</v>
      </c>
      <c r="H453" t="str">
        <f t="shared" si="114"/>
        <v>{"g":20,"i":[</v>
      </c>
      <c r="I453" t="str">
        <f>I$6&amp;VLOOKUP(F453,物品!B:C,2,FALSE)</f>
        <v>{"t":"i","i":25081</v>
      </c>
      <c r="J453" t="str">
        <f t="shared" si="115"/>
        <v>,"c":1,"tr":0}</v>
      </c>
      <c r="K453" t="str">
        <f t="shared" si="116"/>
        <v>]}</v>
      </c>
      <c r="L453" t="str">
        <f t="shared" si="117"/>
        <v>{"g":20,"i":[{"t":"i","i":25081,"c":1,"tr":0}]}</v>
      </c>
      <c r="M453">
        <f t="shared" si="118"/>
        <v>94</v>
      </c>
      <c r="N453">
        <f t="shared" si="119"/>
        <v>4</v>
      </c>
      <c r="O453">
        <f t="shared" si="120"/>
        <v>18</v>
      </c>
    </row>
    <row r="454" spans="1:15" x14ac:dyDescent="0.15">
      <c r="A454">
        <f t="shared" si="96"/>
        <v>0.2</v>
      </c>
      <c r="B454">
        <f t="shared" si="111"/>
        <v>700094003</v>
      </c>
      <c r="C454">
        <f t="shared" si="112"/>
        <v>700094</v>
      </c>
      <c r="D454">
        <f t="shared" si="113"/>
        <v>3</v>
      </c>
      <c r="E454">
        <v>20</v>
      </c>
      <c r="F454" s="5" t="str">
        <f>_xlfn.IFNA(IF(N454=0,VLOOKUP(O454,映射表!A:B,2,FALSE),VLOOKUP(D454,映射表!E:F,2,FALSE)),VLOOKUP(VLOOKUP(O454&amp;D454,映射表!J:K,2,FALSE),映射表!A:B,2,FALSE))</f>
        <v>装备进阶材料8-2</v>
      </c>
      <c r="G454">
        <f t="shared" si="97"/>
        <v>1</v>
      </c>
      <c r="H454" t="str">
        <f t="shared" si="114"/>
        <v>{"g":20,"i":[</v>
      </c>
      <c r="I454" t="str">
        <f>I$6&amp;VLOOKUP(F454,物品!B:C,2,FALSE)</f>
        <v>{"t":"i","i":25082</v>
      </c>
      <c r="J454" t="str">
        <f t="shared" si="115"/>
        <v>,"c":1,"tr":0}</v>
      </c>
      <c r="K454" t="str">
        <f t="shared" si="116"/>
        <v>]}</v>
      </c>
      <c r="L454" t="str">
        <f t="shared" si="117"/>
        <v>{"g":20,"i":[{"t":"i","i":25082,"c":1,"tr":0}]}</v>
      </c>
      <c r="M454">
        <f t="shared" si="118"/>
        <v>94</v>
      </c>
      <c r="N454">
        <f t="shared" si="119"/>
        <v>4</v>
      </c>
      <c r="O454">
        <f t="shared" si="120"/>
        <v>18</v>
      </c>
    </row>
    <row r="455" spans="1:15" x14ac:dyDescent="0.15">
      <c r="A455">
        <f t="shared" si="96"/>
        <v>0.2</v>
      </c>
      <c r="B455">
        <f t="shared" si="111"/>
        <v>700094004</v>
      </c>
      <c r="C455">
        <f t="shared" si="112"/>
        <v>700094</v>
      </c>
      <c r="D455">
        <f t="shared" si="113"/>
        <v>4</v>
      </c>
      <c r="E455">
        <v>20</v>
      </c>
      <c r="F455" s="5" t="str">
        <f>_xlfn.IFNA(IF(N455=0,VLOOKUP(O455,映射表!A:B,2,FALSE),VLOOKUP(D455,映射表!E:F,2,FALSE)),VLOOKUP(VLOOKUP(O455&amp;D455,映射表!J:K,2,FALSE),映射表!A:B,2,FALSE))</f>
        <v>金币</v>
      </c>
      <c r="G455">
        <f t="shared" si="97"/>
        <v>50</v>
      </c>
      <c r="H455" t="str">
        <f t="shared" si="114"/>
        <v>{"g":20,"i":[</v>
      </c>
      <c r="I455" t="str">
        <f>I$6&amp;VLOOKUP(F455,物品!B:C,2,FALSE)</f>
        <v>{"t":"i","i":1</v>
      </c>
      <c r="J455" t="str">
        <f t="shared" si="115"/>
        <v>,"c":50,"tr":0}</v>
      </c>
      <c r="K455" t="str">
        <f t="shared" si="116"/>
        <v>]}</v>
      </c>
      <c r="L455" t="str">
        <f t="shared" si="117"/>
        <v>{"g":20,"i":[{"t":"i","i":1,"c":50,"tr":0}]}</v>
      </c>
      <c r="M455">
        <f t="shared" si="118"/>
        <v>94</v>
      </c>
      <c r="N455">
        <f t="shared" si="119"/>
        <v>4</v>
      </c>
      <c r="O455">
        <f t="shared" si="120"/>
        <v>18</v>
      </c>
    </row>
    <row r="456" spans="1:15" x14ac:dyDescent="0.15">
      <c r="A456">
        <f t="shared" ref="A456:A486" si="121">E456/SUMIF(C:C,C456,E:E)</f>
        <v>0.2</v>
      </c>
      <c r="B456">
        <f t="shared" si="111"/>
        <v>700094005</v>
      </c>
      <c r="C456">
        <f t="shared" si="112"/>
        <v>700094</v>
      </c>
      <c r="D456">
        <f t="shared" si="113"/>
        <v>5</v>
      </c>
      <c r="E456">
        <v>20</v>
      </c>
      <c r="F456" s="5" t="str">
        <f>_xlfn.IFNA(IF(N456=0,VLOOKUP(O456,映射表!A:B,2,FALSE),VLOOKUP(D456,映射表!E:F,2,FALSE)),VLOOKUP(VLOOKUP(O456&amp;D456,映射表!J:K,2,FALSE),映射表!A:B,2,FALSE))</f>
        <v>低级经验丹</v>
      </c>
      <c r="G456">
        <f t="shared" si="97"/>
        <v>1</v>
      </c>
      <c r="H456" t="str">
        <f t="shared" si="114"/>
        <v>{"g":20,"i":[</v>
      </c>
      <c r="I456" t="str">
        <f>I$6&amp;VLOOKUP(F456,物品!B:C,2,FALSE)</f>
        <v>{"t":"i","i":29001</v>
      </c>
      <c r="J456" t="str">
        <f t="shared" si="115"/>
        <v>,"c":1,"tr":0}</v>
      </c>
      <c r="K456" t="str">
        <f t="shared" si="116"/>
        <v>]}</v>
      </c>
      <c r="L456" t="str">
        <f t="shared" si="117"/>
        <v>{"g":20,"i":[{"t":"i","i":29001,"c":1,"tr":0}]}</v>
      </c>
      <c r="M456">
        <f t="shared" si="118"/>
        <v>94</v>
      </c>
      <c r="N456">
        <f t="shared" si="119"/>
        <v>4</v>
      </c>
      <c r="O456">
        <f t="shared" si="120"/>
        <v>18</v>
      </c>
    </row>
    <row r="457" spans="1:15" x14ac:dyDescent="0.15">
      <c r="A457">
        <f t="shared" si="121"/>
        <v>0.2</v>
      </c>
      <c r="B457">
        <f t="shared" si="111"/>
        <v>700095001</v>
      </c>
      <c r="C457">
        <f t="shared" si="112"/>
        <v>700095</v>
      </c>
      <c r="D457">
        <f t="shared" si="113"/>
        <v>1</v>
      </c>
      <c r="E457">
        <v>20</v>
      </c>
      <c r="F457" s="5" t="str">
        <f>_xlfn.IFNA(IF(N457=0,VLOOKUP(O457,映射表!A:B,2,FALSE),VLOOKUP(D457,映射表!E:F,2,FALSE)),VLOOKUP(VLOOKUP(O457&amp;D457,映射表!J:K,2,FALSE),映射表!A:B,2,FALSE))</f>
        <v>装备进阶材料8-1</v>
      </c>
      <c r="G457">
        <f t="shared" ref="G457:G486" si="122">IF(F457="金币",50,1)</f>
        <v>1</v>
      </c>
      <c r="H457" t="str">
        <f t="shared" si="114"/>
        <v>{"g":20,"i":[</v>
      </c>
      <c r="I457" t="str">
        <f>I$6&amp;VLOOKUP(F457,物品!B:C,2,FALSE)</f>
        <v>{"t":"i","i":25081</v>
      </c>
      <c r="J457" t="str">
        <f t="shared" si="115"/>
        <v>,"c":1,"tr":0}</v>
      </c>
      <c r="K457" t="str">
        <f t="shared" si="116"/>
        <v>]}</v>
      </c>
      <c r="L457" t="str">
        <f t="shared" si="117"/>
        <v>{"g":20,"i":[{"t":"i","i":25081,"c":1,"tr":0}]}</v>
      </c>
      <c r="M457">
        <f t="shared" si="118"/>
        <v>95</v>
      </c>
      <c r="N457">
        <f t="shared" si="119"/>
        <v>0</v>
      </c>
      <c r="O457">
        <f t="shared" si="120"/>
        <v>19</v>
      </c>
    </row>
    <row r="458" spans="1:15" x14ac:dyDescent="0.15">
      <c r="A458">
        <f t="shared" si="121"/>
        <v>0.2</v>
      </c>
      <c r="B458">
        <f t="shared" si="111"/>
        <v>700095002</v>
      </c>
      <c r="C458">
        <f t="shared" si="112"/>
        <v>700095</v>
      </c>
      <c r="D458">
        <f t="shared" si="113"/>
        <v>2</v>
      </c>
      <c r="E458">
        <v>20</v>
      </c>
      <c r="F458" s="5" t="str">
        <f>_xlfn.IFNA(IF(N458=0,VLOOKUP(O458,映射表!A:B,2,FALSE),VLOOKUP(D458,映射表!E:F,2,FALSE)),VLOOKUP(VLOOKUP(O458&amp;D458,映射表!J:K,2,FALSE),映射表!A:B,2,FALSE))</f>
        <v>装备进阶材料8-1</v>
      </c>
      <c r="G458">
        <f t="shared" si="122"/>
        <v>1</v>
      </c>
      <c r="H458" t="str">
        <f t="shared" si="114"/>
        <v>{"g":20,"i":[</v>
      </c>
      <c r="I458" t="str">
        <f>I$6&amp;VLOOKUP(F458,物品!B:C,2,FALSE)</f>
        <v>{"t":"i","i":25081</v>
      </c>
      <c r="J458" t="str">
        <f t="shared" si="115"/>
        <v>,"c":1,"tr":0}</v>
      </c>
      <c r="K458" t="str">
        <f t="shared" si="116"/>
        <v>]}</v>
      </c>
      <c r="L458" t="str">
        <f t="shared" si="117"/>
        <v>{"g":20,"i":[{"t":"i","i":25081,"c":1,"tr":0}]}</v>
      </c>
      <c r="M458">
        <f t="shared" si="118"/>
        <v>95</v>
      </c>
      <c r="N458">
        <f t="shared" si="119"/>
        <v>0</v>
      </c>
      <c r="O458">
        <f t="shared" si="120"/>
        <v>19</v>
      </c>
    </row>
    <row r="459" spans="1:15" x14ac:dyDescent="0.15">
      <c r="A459">
        <f t="shared" si="121"/>
        <v>0.2</v>
      </c>
      <c r="B459">
        <f t="shared" si="111"/>
        <v>700095003</v>
      </c>
      <c r="C459">
        <f t="shared" si="112"/>
        <v>700095</v>
      </c>
      <c r="D459">
        <f t="shared" si="113"/>
        <v>3</v>
      </c>
      <c r="E459">
        <v>20</v>
      </c>
      <c r="F459" s="5" t="str">
        <f>_xlfn.IFNA(IF(N459=0,VLOOKUP(O459,映射表!A:B,2,FALSE),VLOOKUP(D459,映射表!E:F,2,FALSE)),VLOOKUP(VLOOKUP(O459&amp;D459,映射表!J:K,2,FALSE),映射表!A:B,2,FALSE))</f>
        <v>装备进阶材料8-1</v>
      </c>
      <c r="G459">
        <f t="shared" si="122"/>
        <v>1</v>
      </c>
      <c r="H459" t="str">
        <f t="shared" si="114"/>
        <v>{"g":20,"i":[</v>
      </c>
      <c r="I459" t="str">
        <f>I$6&amp;VLOOKUP(F459,物品!B:C,2,FALSE)</f>
        <v>{"t":"i","i":25081</v>
      </c>
      <c r="J459" t="str">
        <f t="shared" si="115"/>
        <v>,"c":1,"tr":0}</v>
      </c>
      <c r="K459" t="str">
        <f t="shared" si="116"/>
        <v>]}</v>
      </c>
      <c r="L459" t="str">
        <f t="shared" si="117"/>
        <v>{"g":20,"i":[{"t":"i","i":25081,"c":1,"tr":0}]}</v>
      </c>
      <c r="M459">
        <f t="shared" si="118"/>
        <v>95</v>
      </c>
      <c r="N459">
        <f t="shared" si="119"/>
        <v>0</v>
      </c>
      <c r="O459">
        <f t="shared" si="120"/>
        <v>19</v>
      </c>
    </row>
    <row r="460" spans="1:15" x14ac:dyDescent="0.15">
      <c r="A460">
        <f t="shared" si="121"/>
        <v>0.2</v>
      </c>
      <c r="B460">
        <f t="shared" si="111"/>
        <v>700095004</v>
      </c>
      <c r="C460">
        <f t="shared" si="112"/>
        <v>700095</v>
      </c>
      <c r="D460">
        <f t="shared" si="113"/>
        <v>4</v>
      </c>
      <c r="E460">
        <v>20</v>
      </c>
      <c r="F460" s="5" t="str">
        <f>_xlfn.IFNA(IF(N460=0,VLOOKUP(O460,映射表!A:B,2,FALSE),VLOOKUP(D460,映射表!E:F,2,FALSE)),VLOOKUP(VLOOKUP(O460&amp;D460,映射表!J:K,2,FALSE),映射表!A:B,2,FALSE))</f>
        <v>装备进阶材料8-1</v>
      </c>
      <c r="G460">
        <f t="shared" si="122"/>
        <v>1</v>
      </c>
      <c r="H460" t="str">
        <f t="shared" si="114"/>
        <v>{"g":20,"i":[</v>
      </c>
      <c r="I460" t="str">
        <f>I$6&amp;VLOOKUP(F460,物品!B:C,2,FALSE)</f>
        <v>{"t":"i","i":25081</v>
      </c>
      <c r="J460" t="str">
        <f t="shared" si="115"/>
        <v>,"c":1,"tr":0}</v>
      </c>
      <c r="K460" t="str">
        <f t="shared" si="116"/>
        <v>]}</v>
      </c>
      <c r="L460" t="str">
        <f t="shared" si="117"/>
        <v>{"g":20,"i":[{"t":"i","i":25081,"c":1,"tr":0}]}</v>
      </c>
      <c r="M460">
        <f t="shared" si="118"/>
        <v>95</v>
      </c>
      <c r="N460">
        <f t="shared" si="119"/>
        <v>0</v>
      </c>
      <c r="O460">
        <f t="shared" si="120"/>
        <v>19</v>
      </c>
    </row>
    <row r="461" spans="1:15" x14ac:dyDescent="0.15">
      <c r="A461">
        <f t="shared" si="121"/>
        <v>0.2</v>
      </c>
      <c r="B461">
        <f t="shared" si="111"/>
        <v>700095005</v>
      </c>
      <c r="C461">
        <f t="shared" si="112"/>
        <v>700095</v>
      </c>
      <c r="D461">
        <f t="shared" si="113"/>
        <v>5</v>
      </c>
      <c r="E461">
        <v>20</v>
      </c>
      <c r="F461" s="5" t="str">
        <f>_xlfn.IFNA(IF(N461=0,VLOOKUP(O461,映射表!A:B,2,FALSE),VLOOKUP(D461,映射表!E:F,2,FALSE)),VLOOKUP(VLOOKUP(O461&amp;D461,映射表!J:K,2,FALSE),映射表!A:B,2,FALSE))</f>
        <v>装备进阶材料8-1</v>
      </c>
      <c r="G461">
        <f t="shared" si="122"/>
        <v>1</v>
      </c>
      <c r="H461" t="str">
        <f t="shared" si="114"/>
        <v>{"g":20,"i":[</v>
      </c>
      <c r="I461" t="str">
        <f>I$6&amp;VLOOKUP(F461,物品!B:C,2,FALSE)</f>
        <v>{"t":"i","i":25081</v>
      </c>
      <c r="J461" t="str">
        <f t="shared" si="115"/>
        <v>,"c":1,"tr":0}</v>
      </c>
      <c r="K461" t="str">
        <f t="shared" si="116"/>
        <v>]}</v>
      </c>
      <c r="L461" t="str">
        <f t="shared" si="117"/>
        <v>{"g":20,"i":[{"t":"i","i":25081,"c":1,"tr":0}]}</v>
      </c>
      <c r="M461">
        <f t="shared" si="118"/>
        <v>95</v>
      </c>
      <c r="N461">
        <f t="shared" si="119"/>
        <v>0</v>
      </c>
      <c r="O461">
        <f t="shared" si="120"/>
        <v>19</v>
      </c>
    </row>
    <row r="462" spans="1:15" x14ac:dyDescent="0.15">
      <c r="A462">
        <f t="shared" si="121"/>
        <v>0.2</v>
      </c>
      <c r="B462">
        <f t="shared" si="111"/>
        <v>700096001</v>
      </c>
      <c r="C462">
        <f t="shared" si="112"/>
        <v>700096</v>
      </c>
      <c r="D462">
        <f t="shared" si="113"/>
        <v>1</v>
      </c>
      <c r="E462">
        <v>20</v>
      </c>
      <c r="F462" s="5" t="str">
        <f>_xlfn.IFNA(IF(N462=0,VLOOKUP(O462,映射表!A:B,2,FALSE),VLOOKUP(D462,映射表!E:F,2,FALSE)),VLOOKUP(VLOOKUP(O462&amp;D462,映射表!J:K,2,FALSE),映射表!A:B,2,FALSE))</f>
        <v>装备进阶材料8-2</v>
      </c>
      <c r="G462">
        <f t="shared" si="122"/>
        <v>1</v>
      </c>
      <c r="H462" t="str">
        <f t="shared" si="114"/>
        <v>{"g":20,"i":[</v>
      </c>
      <c r="I462" t="str">
        <f>I$6&amp;VLOOKUP(F462,物品!B:C,2,FALSE)</f>
        <v>{"t":"i","i":25082</v>
      </c>
      <c r="J462" t="str">
        <f t="shared" si="115"/>
        <v>,"c":1,"tr":0}</v>
      </c>
      <c r="K462" t="str">
        <f t="shared" si="116"/>
        <v>]}</v>
      </c>
      <c r="L462" t="str">
        <f t="shared" si="117"/>
        <v>{"g":20,"i":[{"t":"i","i":25082,"c":1,"tr":0}]}</v>
      </c>
      <c r="M462">
        <f t="shared" si="118"/>
        <v>96</v>
      </c>
      <c r="N462">
        <f t="shared" si="119"/>
        <v>1</v>
      </c>
      <c r="O462">
        <f t="shared" si="120"/>
        <v>19</v>
      </c>
    </row>
    <row r="463" spans="1:15" x14ac:dyDescent="0.15">
      <c r="A463">
        <f t="shared" si="121"/>
        <v>0.2</v>
      </c>
      <c r="B463">
        <f t="shared" si="111"/>
        <v>700096002</v>
      </c>
      <c r="C463">
        <f t="shared" si="112"/>
        <v>700096</v>
      </c>
      <c r="D463">
        <f t="shared" si="113"/>
        <v>2</v>
      </c>
      <c r="E463">
        <v>20</v>
      </c>
      <c r="F463" s="5" t="str">
        <f>_xlfn.IFNA(IF(N463=0,VLOOKUP(O463,映射表!A:B,2,FALSE),VLOOKUP(D463,映射表!E:F,2,FALSE)),VLOOKUP(VLOOKUP(O463&amp;D463,映射表!J:K,2,FALSE),映射表!A:B,2,FALSE))</f>
        <v>装备进阶材料8-1</v>
      </c>
      <c r="G463">
        <f t="shared" si="122"/>
        <v>1</v>
      </c>
      <c r="H463" t="str">
        <f t="shared" si="114"/>
        <v>{"g":20,"i":[</v>
      </c>
      <c r="I463" t="str">
        <f>I$6&amp;VLOOKUP(F463,物品!B:C,2,FALSE)</f>
        <v>{"t":"i","i":25081</v>
      </c>
      <c r="J463" t="str">
        <f t="shared" si="115"/>
        <v>,"c":1,"tr":0}</v>
      </c>
      <c r="K463" t="str">
        <f t="shared" si="116"/>
        <v>]}</v>
      </c>
      <c r="L463" t="str">
        <f t="shared" si="117"/>
        <v>{"g":20,"i":[{"t":"i","i":25081,"c":1,"tr":0}]}</v>
      </c>
      <c r="M463">
        <f t="shared" si="118"/>
        <v>96</v>
      </c>
      <c r="N463">
        <f t="shared" si="119"/>
        <v>1</v>
      </c>
      <c r="O463">
        <f t="shared" si="120"/>
        <v>19</v>
      </c>
    </row>
    <row r="464" spans="1:15" x14ac:dyDescent="0.15">
      <c r="A464">
        <f t="shared" si="121"/>
        <v>0.2</v>
      </c>
      <c r="B464">
        <f t="shared" si="111"/>
        <v>700096003</v>
      </c>
      <c r="C464">
        <f t="shared" si="112"/>
        <v>700096</v>
      </c>
      <c r="D464">
        <f t="shared" si="113"/>
        <v>3</v>
      </c>
      <c r="E464">
        <v>20</v>
      </c>
      <c r="F464" s="5" t="str">
        <f>_xlfn.IFNA(IF(N464=0,VLOOKUP(O464,映射表!A:B,2,FALSE),VLOOKUP(D464,映射表!E:F,2,FALSE)),VLOOKUP(VLOOKUP(O464&amp;D464,映射表!J:K,2,FALSE),映射表!A:B,2,FALSE))</f>
        <v>装备进阶材料8-1</v>
      </c>
      <c r="G464">
        <f t="shared" si="122"/>
        <v>1</v>
      </c>
      <c r="H464" t="str">
        <f t="shared" si="114"/>
        <v>{"g":20,"i":[</v>
      </c>
      <c r="I464" t="str">
        <f>I$6&amp;VLOOKUP(F464,物品!B:C,2,FALSE)</f>
        <v>{"t":"i","i":25081</v>
      </c>
      <c r="J464" t="str">
        <f t="shared" si="115"/>
        <v>,"c":1,"tr":0}</v>
      </c>
      <c r="K464" t="str">
        <f t="shared" si="116"/>
        <v>]}</v>
      </c>
      <c r="L464" t="str">
        <f t="shared" si="117"/>
        <v>{"g":20,"i":[{"t":"i","i":25081,"c":1,"tr":0}]}</v>
      </c>
      <c r="M464">
        <f t="shared" si="118"/>
        <v>96</v>
      </c>
      <c r="N464">
        <f t="shared" si="119"/>
        <v>1</v>
      </c>
      <c r="O464">
        <f t="shared" si="120"/>
        <v>19</v>
      </c>
    </row>
    <row r="465" spans="1:15" x14ac:dyDescent="0.15">
      <c r="A465">
        <f t="shared" si="121"/>
        <v>0.2</v>
      </c>
      <c r="B465">
        <f t="shared" si="111"/>
        <v>700096004</v>
      </c>
      <c r="C465">
        <f t="shared" si="112"/>
        <v>700096</v>
      </c>
      <c r="D465">
        <f t="shared" si="113"/>
        <v>4</v>
      </c>
      <c r="E465">
        <v>20</v>
      </c>
      <c r="F465" s="5" t="str">
        <f>_xlfn.IFNA(IF(N465=0,VLOOKUP(O465,映射表!A:B,2,FALSE),VLOOKUP(D465,映射表!E:F,2,FALSE)),VLOOKUP(VLOOKUP(O465&amp;D465,映射表!J:K,2,FALSE),映射表!A:B,2,FALSE))</f>
        <v>金币</v>
      </c>
      <c r="G465">
        <f t="shared" si="122"/>
        <v>50</v>
      </c>
      <c r="H465" t="str">
        <f t="shared" si="114"/>
        <v>{"g":20,"i":[</v>
      </c>
      <c r="I465" t="str">
        <f>I$6&amp;VLOOKUP(F465,物品!B:C,2,FALSE)</f>
        <v>{"t":"i","i":1</v>
      </c>
      <c r="J465" t="str">
        <f t="shared" si="115"/>
        <v>,"c":50,"tr":0}</v>
      </c>
      <c r="K465" t="str">
        <f t="shared" si="116"/>
        <v>]}</v>
      </c>
      <c r="L465" t="str">
        <f t="shared" si="117"/>
        <v>{"g":20,"i":[{"t":"i","i":1,"c":50,"tr":0}]}</v>
      </c>
      <c r="M465">
        <f t="shared" si="118"/>
        <v>96</v>
      </c>
      <c r="N465">
        <f t="shared" si="119"/>
        <v>1</v>
      </c>
      <c r="O465">
        <f t="shared" si="120"/>
        <v>19</v>
      </c>
    </row>
    <row r="466" spans="1:15" x14ac:dyDescent="0.15">
      <c r="A466">
        <f t="shared" si="121"/>
        <v>0.2</v>
      </c>
      <c r="B466">
        <f t="shared" si="111"/>
        <v>700096005</v>
      </c>
      <c r="C466">
        <f t="shared" si="112"/>
        <v>700096</v>
      </c>
      <c r="D466">
        <f t="shared" si="113"/>
        <v>5</v>
      </c>
      <c r="E466">
        <v>20</v>
      </c>
      <c r="F466" s="5" t="str">
        <f>_xlfn.IFNA(IF(N466=0,VLOOKUP(O466,映射表!A:B,2,FALSE),VLOOKUP(D466,映射表!E:F,2,FALSE)),VLOOKUP(VLOOKUP(O466&amp;D466,映射表!J:K,2,FALSE),映射表!A:B,2,FALSE))</f>
        <v>低级经验丹</v>
      </c>
      <c r="G466">
        <f t="shared" si="122"/>
        <v>1</v>
      </c>
      <c r="H466" t="str">
        <f t="shared" si="114"/>
        <v>{"g":20,"i":[</v>
      </c>
      <c r="I466" t="str">
        <f>I$6&amp;VLOOKUP(F466,物品!B:C,2,FALSE)</f>
        <v>{"t":"i","i":29001</v>
      </c>
      <c r="J466" t="str">
        <f t="shared" si="115"/>
        <v>,"c":1,"tr":0}</v>
      </c>
      <c r="K466" t="str">
        <f t="shared" si="116"/>
        <v>]}</v>
      </c>
      <c r="L466" t="str">
        <f t="shared" si="117"/>
        <v>{"g":20,"i":[{"t":"i","i":29001,"c":1,"tr":0}]}</v>
      </c>
      <c r="M466">
        <f t="shared" si="118"/>
        <v>96</v>
      </c>
      <c r="N466">
        <f t="shared" si="119"/>
        <v>1</v>
      </c>
      <c r="O466">
        <f t="shared" si="120"/>
        <v>19</v>
      </c>
    </row>
    <row r="467" spans="1:15" x14ac:dyDescent="0.15">
      <c r="A467">
        <f t="shared" si="121"/>
        <v>0.2</v>
      </c>
      <c r="B467">
        <f t="shared" si="111"/>
        <v>700097001</v>
      </c>
      <c r="C467">
        <f t="shared" si="112"/>
        <v>700097</v>
      </c>
      <c r="D467">
        <f t="shared" si="113"/>
        <v>1</v>
      </c>
      <c r="E467">
        <v>20</v>
      </c>
      <c r="F467" s="5" t="str">
        <f>_xlfn.IFNA(IF(N467=0,VLOOKUP(O467,映射表!A:B,2,FALSE),VLOOKUP(D467,映射表!E:F,2,FALSE)),VLOOKUP(VLOOKUP(O467&amp;D467,映射表!J:K,2,FALSE),映射表!A:B,2,FALSE))</f>
        <v>装备进阶材料8-2</v>
      </c>
      <c r="G467">
        <f t="shared" si="122"/>
        <v>1</v>
      </c>
      <c r="H467" t="str">
        <f t="shared" si="114"/>
        <v>{"g":20,"i":[</v>
      </c>
      <c r="I467" t="str">
        <f>I$6&amp;VLOOKUP(F467,物品!B:C,2,FALSE)</f>
        <v>{"t":"i","i":25082</v>
      </c>
      <c r="J467" t="str">
        <f t="shared" si="115"/>
        <v>,"c":1,"tr":0}</v>
      </c>
      <c r="K467" t="str">
        <f t="shared" si="116"/>
        <v>]}</v>
      </c>
      <c r="L467" t="str">
        <f t="shared" si="117"/>
        <v>{"g":20,"i":[{"t":"i","i":25082,"c":1,"tr":0}]}</v>
      </c>
      <c r="M467">
        <f t="shared" si="118"/>
        <v>97</v>
      </c>
      <c r="N467">
        <f t="shared" si="119"/>
        <v>2</v>
      </c>
      <c r="O467">
        <f t="shared" si="120"/>
        <v>19</v>
      </c>
    </row>
    <row r="468" spans="1:15" x14ac:dyDescent="0.15">
      <c r="A468">
        <f t="shared" si="121"/>
        <v>0.2</v>
      </c>
      <c r="B468">
        <f t="shared" si="111"/>
        <v>700097002</v>
      </c>
      <c r="C468">
        <f t="shared" si="112"/>
        <v>700097</v>
      </c>
      <c r="D468">
        <f t="shared" si="113"/>
        <v>2</v>
      </c>
      <c r="E468">
        <v>20</v>
      </c>
      <c r="F468" s="5" t="str">
        <f>_xlfn.IFNA(IF(N468=0,VLOOKUP(O468,映射表!A:B,2,FALSE),VLOOKUP(D468,映射表!E:F,2,FALSE)),VLOOKUP(VLOOKUP(O468&amp;D468,映射表!J:K,2,FALSE),映射表!A:B,2,FALSE))</f>
        <v>装备进阶材料8-1</v>
      </c>
      <c r="G468">
        <f t="shared" si="122"/>
        <v>1</v>
      </c>
      <c r="H468" t="str">
        <f t="shared" si="114"/>
        <v>{"g":20,"i":[</v>
      </c>
      <c r="I468" t="str">
        <f>I$6&amp;VLOOKUP(F468,物品!B:C,2,FALSE)</f>
        <v>{"t":"i","i":25081</v>
      </c>
      <c r="J468" t="str">
        <f t="shared" si="115"/>
        <v>,"c":1,"tr":0}</v>
      </c>
      <c r="K468" t="str">
        <f t="shared" si="116"/>
        <v>]}</v>
      </c>
      <c r="L468" t="str">
        <f t="shared" si="117"/>
        <v>{"g":20,"i":[{"t":"i","i":25081,"c":1,"tr":0}]}</v>
      </c>
      <c r="M468">
        <f t="shared" si="118"/>
        <v>97</v>
      </c>
      <c r="N468">
        <f t="shared" si="119"/>
        <v>2</v>
      </c>
      <c r="O468">
        <f t="shared" si="120"/>
        <v>19</v>
      </c>
    </row>
    <row r="469" spans="1:15" x14ac:dyDescent="0.15">
      <c r="A469">
        <f t="shared" si="121"/>
        <v>0.2</v>
      </c>
      <c r="B469">
        <f t="shared" si="111"/>
        <v>700097003</v>
      </c>
      <c r="C469">
        <f t="shared" si="112"/>
        <v>700097</v>
      </c>
      <c r="D469">
        <f t="shared" si="113"/>
        <v>3</v>
      </c>
      <c r="E469">
        <v>20</v>
      </c>
      <c r="F469" s="5" t="str">
        <f>_xlfn.IFNA(IF(N469=0,VLOOKUP(O469,映射表!A:B,2,FALSE),VLOOKUP(D469,映射表!E:F,2,FALSE)),VLOOKUP(VLOOKUP(O469&amp;D469,映射表!J:K,2,FALSE),映射表!A:B,2,FALSE))</f>
        <v>装备进阶材料8-1</v>
      </c>
      <c r="G469">
        <f t="shared" si="122"/>
        <v>1</v>
      </c>
      <c r="H469" t="str">
        <f t="shared" si="114"/>
        <v>{"g":20,"i":[</v>
      </c>
      <c r="I469" t="str">
        <f>I$6&amp;VLOOKUP(F469,物品!B:C,2,FALSE)</f>
        <v>{"t":"i","i":25081</v>
      </c>
      <c r="J469" t="str">
        <f t="shared" si="115"/>
        <v>,"c":1,"tr":0}</v>
      </c>
      <c r="K469" t="str">
        <f t="shared" si="116"/>
        <v>]}</v>
      </c>
      <c r="L469" t="str">
        <f t="shared" si="117"/>
        <v>{"g":20,"i":[{"t":"i","i":25081,"c":1,"tr":0}]}</v>
      </c>
      <c r="M469">
        <f t="shared" si="118"/>
        <v>97</v>
      </c>
      <c r="N469">
        <f t="shared" si="119"/>
        <v>2</v>
      </c>
      <c r="O469">
        <f t="shared" si="120"/>
        <v>19</v>
      </c>
    </row>
    <row r="470" spans="1:15" x14ac:dyDescent="0.15">
      <c r="A470">
        <f t="shared" si="121"/>
        <v>0.2</v>
      </c>
      <c r="B470">
        <f t="shared" si="111"/>
        <v>700097004</v>
      </c>
      <c r="C470">
        <f t="shared" si="112"/>
        <v>700097</v>
      </c>
      <c r="D470">
        <f t="shared" si="113"/>
        <v>4</v>
      </c>
      <c r="E470">
        <v>20</v>
      </c>
      <c r="F470" s="5" t="str">
        <f>_xlfn.IFNA(IF(N470=0,VLOOKUP(O470,映射表!A:B,2,FALSE),VLOOKUP(D470,映射表!E:F,2,FALSE)),VLOOKUP(VLOOKUP(O470&amp;D470,映射表!J:K,2,FALSE),映射表!A:B,2,FALSE))</f>
        <v>金币</v>
      </c>
      <c r="G470">
        <f t="shared" si="122"/>
        <v>50</v>
      </c>
      <c r="H470" t="str">
        <f t="shared" si="114"/>
        <v>{"g":20,"i":[</v>
      </c>
      <c r="I470" t="str">
        <f>I$6&amp;VLOOKUP(F470,物品!B:C,2,FALSE)</f>
        <v>{"t":"i","i":1</v>
      </c>
      <c r="J470" t="str">
        <f t="shared" si="115"/>
        <v>,"c":50,"tr":0}</v>
      </c>
      <c r="K470" t="str">
        <f t="shared" si="116"/>
        <v>]}</v>
      </c>
      <c r="L470" t="str">
        <f t="shared" si="117"/>
        <v>{"g":20,"i":[{"t":"i","i":1,"c":50,"tr":0}]}</v>
      </c>
      <c r="M470">
        <f t="shared" si="118"/>
        <v>97</v>
      </c>
      <c r="N470">
        <f t="shared" si="119"/>
        <v>2</v>
      </c>
      <c r="O470">
        <f t="shared" si="120"/>
        <v>19</v>
      </c>
    </row>
    <row r="471" spans="1:15" x14ac:dyDescent="0.15">
      <c r="A471">
        <f t="shared" si="121"/>
        <v>0.2</v>
      </c>
      <c r="B471">
        <f t="shared" si="111"/>
        <v>700097005</v>
      </c>
      <c r="C471">
        <f t="shared" si="112"/>
        <v>700097</v>
      </c>
      <c r="D471">
        <f t="shared" si="113"/>
        <v>5</v>
      </c>
      <c r="E471">
        <v>20</v>
      </c>
      <c r="F471" s="5" t="str">
        <f>_xlfn.IFNA(IF(N471=0,VLOOKUP(O471,映射表!A:B,2,FALSE),VLOOKUP(D471,映射表!E:F,2,FALSE)),VLOOKUP(VLOOKUP(O471&amp;D471,映射表!J:K,2,FALSE),映射表!A:B,2,FALSE))</f>
        <v>低级经验丹</v>
      </c>
      <c r="G471">
        <f t="shared" si="122"/>
        <v>1</v>
      </c>
      <c r="H471" t="str">
        <f t="shared" si="114"/>
        <v>{"g":20,"i":[</v>
      </c>
      <c r="I471" t="str">
        <f>I$6&amp;VLOOKUP(F471,物品!B:C,2,FALSE)</f>
        <v>{"t":"i","i":29001</v>
      </c>
      <c r="J471" t="str">
        <f t="shared" si="115"/>
        <v>,"c":1,"tr":0}</v>
      </c>
      <c r="K471" t="str">
        <f t="shared" si="116"/>
        <v>]}</v>
      </c>
      <c r="L471" t="str">
        <f t="shared" si="117"/>
        <v>{"g":20,"i":[{"t":"i","i":29001,"c":1,"tr":0}]}</v>
      </c>
      <c r="M471">
        <f t="shared" si="118"/>
        <v>97</v>
      </c>
      <c r="N471">
        <f t="shared" si="119"/>
        <v>2</v>
      </c>
      <c r="O471">
        <f t="shared" si="120"/>
        <v>19</v>
      </c>
    </row>
    <row r="472" spans="1:15" x14ac:dyDescent="0.15">
      <c r="A472">
        <f t="shared" si="121"/>
        <v>0.2</v>
      </c>
      <c r="B472">
        <f t="shared" si="111"/>
        <v>700098001</v>
      </c>
      <c r="C472">
        <f t="shared" si="112"/>
        <v>700098</v>
      </c>
      <c r="D472">
        <f t="shared" si="113"/>
        <v>1</v>
      </c>
      <c r="E472">
        <v>20</v>
      </c>
      <c r="F472" s="5" t="str">
        <f>_xlfn.IFNA(IF(N472=0,VLOOKUP(O472,映射表!A:B,2,FALSE),VLOOKUP(D472,映射表!E:F,2,FALSE)),VLOOKUP(VLOOKUP(O472&amp;D472,映射表!J:K,2,FALSE),映射表!A:B,2,FALSE))</f>
        <v>装备进阶材料8-2</v>
      </c>
      <c r="G472">
        <f t="shared" si="122"/>
        <v>1</v>
      </c>
      <c r="H472" t="str">
        <f t="shared" si="114"/>
        <v>{"g":20,"i":[</v>
      </c>
      <c r="I472" t="str">
        <f>I$6&amp;VLOOKUP(F472,物品!B:C,2,FALSE)</f>
        <v>{"t":"i","i":25082</v>
      </c>
      <c r="J472" t="str">
        <f t="shared" si="115"/>
        <v>,"c":1,"tr":0}</v>
      </c>
      <c r="K472" t="str">
        <f t="shared" si="116"/>
        <v>]}</v>
      </c>
      <c r="L472" t="str">
        <f t="shared" si="117"/>
        <v>{"g":20,"i":[{"t":"i","i":25082,"c":1,"tr":0}]}</v>
      </c>
      <c r="M472">
        <f t="shared" si="118"/>
        <v>98</v>
      </c>
      <c r="N472">
        <f t="shared" si="119"/>
        <v>3</v>
      </c>
      <c r="O472">
        <f t="shared" si="120"/>
        <v>19</v>
      </c>
    </row>
    <row r="473" spans="1:15" x14ac:dyDescent="0.15">
      <c r="A473">
        <f t="shared" si="121"/>
        <v>0.2</v>
      </c>
      <c r="B473">
        <f t="shared" si="111"/>
        <v>700098002</v>
      </c>
      <c r="C473">
        <f t="shared" si="112"/>
        <v>700098</v>
      </c>
      <c r="D473">
        <f t="shared" si="113"/>
        <v>2</v>
      </c>
      <c r="E473">
        <v>20</v>
      </c>
      <c r="F473" s="5" t="str">
        <f>_xlfn.IFNA(IF(N473=0,VLOOKUP(O473,映射表!A:B,2,FALSE),VLOOKUP(D473,映射表!E:F,2,FALSE)),VLOOKUP(VLOOKUP(O473&amp;D473,映射表!J:K,2,FALSE),映射表!A:B,2,FALSE))</f>
        <v>装备进阶材料8-1</v>
      </c>
      <c r="G473">
        <f t="shared" si="122"/>
        <v>1</v>
      </c>
      <c r="H473" t="str">
        <f t="shared" si="114"/>
        <v>{"g":20,"i":[</v>
      </c>
      <c r="I473" t="str">
        <f>I$6&amp;VLOOKUP(F473,物品!B:C,2,FALSE)</f>
        <v>{"t":"i","i":25081</v>
      </c>
      <c r="J473" t="str">
        <f t="shared" si="115"/>
        <v>,"c":1,"tr":0}</v>
      </c>
      <c r="K473" t="str">
        <f t="shared" si="116"/>
        <v>]}</v>
      </c>
      <c r="L473" t="str">
        <f t="shared" si="117"/>
        <v>{"g":20,"i":[{"t":"i","i":25081,"c":1,"tr":0}]}</v>
      </c>
      <c r="M473">
        <f t="shared" si="118"/>
        <v>98</v>
      </c>
      <c r="N473">
        <f t="shared" si="119"/>
        <v>3</v>
      </c>
      <c r="O473">
        <f t="shared" si="120"/>
        <v>19</v>
      </c>
    </row>
    <row r="474" spans="1:15" x14ac:dyDescent="0.15">
      <c r="A474">
        <f t="shared" si="121"/>
        <v>0.2</v>
      </c>
      <c r="B474">
        <f t="shared" si="111"/>
        <v>700098003</v>
      </c>
      <c r="C474">
        <f t="shared" si="112"/>
        <v>700098</v>
      </c>
      <c r="D474">
        <f t="shared" si="113"/>
        <v>3</v>
      </c>
      <c r="E474">
        <v>20</v>
      </c>
      <c r="F474" s="5" t="str">
        <f>_xlfn.IFNA(IF(N474=0,VLOOKUP(O474,映射表!A:B,2,FALSE),VLOOKUP(D474,映射表!E:F,2,FALSE)),VLOOKUP(VLOOKUP(O474&amp;D474,映射表!J:K,2,FALSE),映射表!A:B,2,FALSE))</f>
        <v>装备进阶材料8-1</v>
      </c>
      <c r="G474">
        <f t="shared" si="122"/>
        <v>1</v>
      </c>
      <c r="H474" t="str">
        <f t="shared" si="114"/>
        <v>{"g":20,"i":[</v>
      </c>
      <c r="I474" t="str">
        <f>I$6&amp;VLOOKUP(F474,物品!B:C,2,FALSE)</f>
        <v>{"t":"i","i":25081</v>
      </c>
      <c r="J474" t="str">
        <f t="shared" si="115"/>
        <v>,"c":1,"tr":0}</v>
      </c>
      <c r="K474" t="str">
        <f t="shared" si="116"/>
        <v>]}</v>
      </c>
      <c r="L474" t="str">
        <f t="shared" si="117"/>
        <v>{"g":20,"i":[{"t":"i","i":25081,"c":1,"tr":0}]}</v>
      </c>
      <c r="M474">
        <f t="shared" si="118"/>
        <v>98</v>
      </c>
      <c r="N474">
        <f t="shared" si="119"/>
        <v>3</v>
      </c>
      <c r="O474">
        <f t="shared" si="120"/>
        <v>19</v>
      </c>
    </row>
    <row r="475" spans="1:15" x14ac:dyDescent="0.15">
      <c r="A475">
        <f t="shared" si="121"/>
        <v>0.2</v>
      </c>
      <c r="B475">
        <f t="shared" si="111"/>
        <v>700098004</v>
      </c>
      <c r="C475">
        <f t="shared" si="112"/>
        <v>700098</v>
      </c>
      <c r="D475">
        <f t="shared" si="113"/>
        <v>4</v>
      </c>
      <c r="E475">
        <v>20</v>
      </c>
      <c r="F475" s="5" t="str">
        <f>_xlfn.IFNA(IF(N475=0,VLOOKUP(O475,映射表!A:B,2,FALSE),VLOOKUP(D475,映射表!E:F,2,FALSE)),VLOOKUP(VLOOKUP(O475&amp;D475,映射表!J:K,2,FALSE),映射表!A:B,2,FALSE))</f>
        <v>金币</v>
      </c>
      <c r="G475">
        <f t="shared" si="122"/>
        <v>50</v>
      </c>
      <c r="H475" t="str">
        <f t="shared" si="114"/>
        <v>{"g":20,"i":[</v>
      </c>
      <c r="I475" t="str">
        <f>I$6&amp;VLOOKUP(F475,物品!B:C,2,FALSE)</f>
        <v>{"t":"i","i":1</v>
      </c>
      <c r="J475" t="str">
        <f t="shared" si="115"/>
        <v>,"c":50,"tr":0}</v>
      </c>
      <c r="K475" t="str">
        <f t="shared" si="116"/>
        <v>]}</v>
      </c>
      <c r="L475" t="str">
        <f t="shared" si="117"/>
        <v>{"g":20,"i":[{"t":"i","i":1,"c":50,"tr":0}]}</v>
      </c>
      <c r="M475">
        <f t="shared" si="118"/>
        <v>98</v>
      </c>
      <c r="N475">
        <f t="shared" si="119"/>
        <v>3</v>
      </c>
      <c r="O475">
        <f t="shared" si="120"/>
        <v>19</v>
      </c>
    </row>
    <row r="476" spans="1:15" x14ac:dyDescent="0.15">
      <c r="A476">
        <f t="shared" si="121"/>
        <v>0.2</v>
      </c>
      <c r="B476">
        <f t="shared" si="111"/>
        <v>700098005</v>
      </c>
      <c r="C476">
        <f t="shared" si="112"/>
        <v>700098</v>
      </c>
      <c r="D476">
        <f t="shared" si="113"/>
        <v>5</v>
      </c>
      <c r="E476">
        <v>20</v>
      </c>
      <c r="F476" s="5" t="str">
        <f>_xlfn.IFNA(IF(N476=0,VLOOKUP(O476,映射表!A:B,2,FALSE),VLOOKUP(D476,映射表!E:F,2,FALSE)),VLOOKUP(VLOOKUP(O476&amp;D476,映射表!J:K,2,FALSE),映射表!A:B,2,FALSE))</f>
        <v>低级经验丹</v>
      </c>
      <c r="G476">
        <f t="shared" si="122"/>
        <v>1</v>
      </c>
      <c r="H476" t="str">
        <f t="shared" si="114"/>
        <v>{"g":20,"i":[</v>
      </c>
      <c r="I476" t="str">
        <f>I$6&amp;VLOOKUP(F476,物品!B:C,2,FALSE)</f>
        <v>{"t":"i","i":29001</v>
      </c>
      <c r="J476" t="str">
        <f t="shared" si="115"/>
        <v>,"c":1,"tr":0}</v>
      </c>
      <c r="K476" t="str">
        <f t="shared" si="116"/>
        <v>]}</v>
      </c>
      <c r="L476" t="str">
        <f t="shared" si="117"/>
        <v>{"g":20,"i":[{"t":"i","i":29001,"c":1,"tr":0}]}</v>
      </c>
      <c r="M476">
        <f t="shared" si="118"/>
        <v>98</v>
      </c>
      <c r="N476">
        <f t="shared" si="119"/>
        <v>3</v>
      </c>
      <c r="O476">
        <f t="shared" si="120"/>
        <v>19</v>
      </c>
    </row>
    <row r="477" spans="1:15" x14ac:dyDescent="0.15">
      <c r="A477">
        <f t="shared" si="121"/>
        <v>0.2</v>
      </c>
      <c r="B477">
        <f t="shared" si="111"/>
        <v>700099001</v>
      </c>
      <c r="C477">
        <f t="shared" si="112"/>
        <v>700099</v>
      </c>
      <c r="D477">
        <f t="shared" si="113"/>
        <v>1</v>
      </c>
      <c r="E477">
        <v>20</v>
      </c>
      <c r="F477" s="5" t="str">
        <f>_xlfn.IFNA(IF(N477=0,VLOOKUP(O477,映射表!A:B,2,FALSE),VLOOKUP(D477,映射表!E:F,2,FALSE)),VLOOKUP(VLOOKUP(O477&amp;D477,映射表!J:K,2,FALSE),映射表!A:B,2,FALSE))</f>
        <v>装备进阶材料8-2</v>
      </c>
      <c r="G477">
        <f t="shared" si="122"/>
        <v>1</v>
      </c>
      <c r="H477" t="str">
        <f t="shared" si="114"/>
        <v>{"g":20,"i":[</v>
      </c>
      <c r="I477" t="str">
        <f>I$6&amp;VLOOKUP(F477,物品!B:C,2,FALSE)</f>
        <v>{"t":"i","i":25082</v>
      </c>
      <c r="J477" t="str">
        <f t="shared" si="115"/>
        <v>,"c":1,"tr":0}</v>
      </c>
      <c r="K477" t="str">
        <f t="shared" si="116"/>
        <v>]}</v>
      </c>
      <c r="L477" t="str">
        <f t="shared" si="117"/>
        <v>{"g":20,"i":[{"t":"i","i":25082,"c":1,"tr":0}]}</v>
      </c>
      <c r="M477">
        <f t="shared" si="118"/>
        <v>99</v>
      </c>
      <c r="N477">
        <f t="shared" si="119"/>
        <v>4</v>
      </c>
      <c r="O477">
        <f t="shared" si="120"/>
        <v>19</v>
      </c>
    </row>
    <row r="478" spans="1:15" x14ac:dyDescent="0.15">
      <c r="A478">
        <f t="shared" si="121"/>
        <v>0.2</v>
      </c>
      <c r="B478">
        <f t="shared" si="111"/>
        <v>700099002</v>
      </c>
      <c r="C478">
        <f t="shared" si="112"/>
        <v>700099</v>
      </c>
      <c r="D478">
        <f t="shared" si="113"/>
        <v>2</v>
      </c>
      <c r="E478">
        <v>20</v>
      </c>
      <c r="F478" s="5" t="str">
        <f>_xlfn.IFNA(IF(N478=0,VLOOKUP(O478,映射表!A:B,2,FALSE),VLOOKUP(D478,映射表!E:F,2,FALSE)),VLOOKUP(VLOOKUP(O478&amp;D478,映射表!J:K,2,FALSE),映射表!A:B,2,FALSE))</f>
        <v>装备进阶材料8-1</v>
      </c>
      <c r="G478">
        <f t="shared" si="122"/>
        <v>1</v>
      </c>
      <c r="H478" t="str">
        <f t="shared" si="114"/>
        <v>{"g":20,"i":[</v>
      </c>
      <c r="I478" t="str">
        <f>I$6&amp;VLOOKUP(F478,物品!B:C,2,FALSE)</f>
        <v>{"t":"i","i":25081</v>
      </c>
      <c r="J478" t="str">
        <f t="shared" si="115"/>
        <v>,"c":1,"tr":0}</v>
      </c>
      <c r="K478" t="str">
        <f t="shared" si="116"/>
        <v>]}</v>
      </c>
      <c r="L478" t="str">
        <f t="shared" si="117"/>
        <v>{"g":20,"i":[{"t":"i","i":25081,"c":1,"tr":0}]}</v>
      </c>
      <c r="M478">
        <f t="shared" si="118"/>
        <v>99</v>
      </c>
      <c r="N478">
        <f t="shared" si="119"/>
        <v>4</v>
      </c>
      <c r="O478">
        <f t="shared" si="120"/>
        <v>19</v>
      </c>
    </row>
    <row r="479" spans="1:15" x14ac:dyDescent="0.15">
      <c r="A479">
        <f t="shared" si="121"/>
        <v>0.2</v>
      </c>
      <c r="B479">
        <f t="shared" si="111"/>
        <v>700099003</v>
      </c>
      <c r="C479">
        <f t="shared" si="112"/>
        <v>700099</v>
      </c>
      <c r="D479">
        <f t="shared" si="113"/>
        <v>3</v>
      </c>
      <c r="E479">
        <v>20</v>
      </c>
      <c r="F479" s="5" t="str">
        <f>_xlfn.IFNA(IF(N479=0,VLOOKUP(O479,映射表!A:B,2,FALSE),VLOOKUP(D479,映射表!E:F,2,FALSE)),VLOOKUP(VLOOKUP(O479&amp;D479,映射表!J:K,2,FALSE),映射表!A:B,2,FALSE))</f>
        <v>装备进阶材料8-1</v>
      </c>
      <c r="G479">
        <f t="shared" si="122"/>
        <v>1</v>
      </c>
      <c r="H479" t="str">
        <f t="shared" si="114"/>
        <v>{"g":20,"i":[</v>
      </c>
      <c r="I479" t="str">
        <f>I$6&amp;VLOOKUP(F479,物品!B:C,2,FALSE)</f>
        <v>{"t":"i","i":25081</v>
      </c>
      <c r="J479" t="str">
        <f t="shared" si="115"/>
        <v>,"c":1,"tr":0}</v>
      </c>
      <c r="K479" t="str">
        <f t="shared" si="116"/>
        <v>]}</v>
      </c>
      <c r="L479" t="str">
        <f t="shared" si="117"/>
        <v>{"g":20,"i":[{"t":"i","i":25081,"c":1,"tr":0}]}</v>
      </c>
      <c r="M479">
        <f t="shared" si="118"/>
        <v>99</v>
      </c>
      <c r="N479">
        <f t="shared" si="119"/>
        <v>4</v>
      </c>
      <c r="O479">
        <f t="shared" si="120"/>
        <v>19</v>
      </c>
    </row>
    <row r="480" spans="1:15" x14ac:dyDescent="0.15">
      <c r="A480">
        <f t="shared" si="121"/>
        <v>0.2</v>
      </c>
      <c r="B480">
        <f t="shared" si="111"/>
        <v>700099004</v>
      </c>
      <c r="C480">
        <f t="shared" si="112"/>
        <v>700099</v>
      </c>
      <c r="D480">
        <f t="shared" si="113"/>
        <v>4</v>
      </c>
      <c r="E480">
        <v>20</v>
      </c>
      <c r="F480" s="5" t="str">
        <f>_xlfn.IFNA(IF(N480=0,VLOOKUP(O480,映射表!A:B,2,FALSE),VLOOKUP(D480,映射表!E:F,2,FALSE)),VLOOKUP(VLOOKUP(O480&amp;D480,映射表!J:K,2,FALSE),映射表!A:B,2,FALSE))</f>
        <v>金币</v>
      </c>
      <c r="G480">
        <f t="shared" si="122"/>
        <v>50</v>
      </c>
      <c r="H480" t="str">
        <f t="shared" si="114"/>
        <v>{"g":20,"i":[</v>
      </c>
      <c r="I480" t="str">
        <f>I$6&amp;VLOOKUP(F480,物品!B:C,2,FALSE)</f>
        <v>{"t":"i","i":1</v>
      </c>
      <c r="J480" t="str">
        <f t="shared" si="115"/>
        <v>,"c":50,"tr":0}</v>
      </c>
      <c r="K480" t="str">
        <f t="shared" si="116"/>
        <v>]}</v>
      </c>
      <c r="L480" t="str">
        <f t="shared" si="117"/>
        <v>{"g":20,"i":[{"t":"i","i":1,"c":50,"tr":0}]}</v>
      </c>
      <c r="M480">
        <f t="shared" si="118"/>
        <v>99</v>
      </c>
      <c r="N480">
        <f t="shared" si="119"/>
        <v>4</v>
      </c>
      <c r="O480">
        <f t="shared" si="120"/>
        <v>19</v>
      </c>
    </row>
    <row r="481" spans="1:15" x14ac:dyDescent="0.15">
      <c r="A481">
        <f t="shared" si="121"/>
        <v>0.2</v>
      </c>
      <c r="B481">
        <f t="shared" si="111"/>
        <v>700099005</v>
      </c>
      <c r="C481">
        <f t="shared" si="112"/>
        <v>700099</v>
      </c>
      <c r="D481">
        <f t="shared" si="113"/>
        <v>5</v>
      </c>
      <c r="E481">
        <v>20</v>
      </c>
      <c r="F481" s="5" t="str">
        <f>_xlfn.IFNA(IF(N481=0,VLOOKUP(O481,映射表!A:B,2,FALSE),VLOOKUP(D481,映射表!E:F,2,FALSE)),VLOOKUP(VLOOKUP(O481&amp;D481,映射表!J:K,2,FALSE),映射表!A:B,2,FALSE))</f>
        <v>低级经验丹</v>
      </c>
      <c r="G481">
        <f t="shared" si="122"/>
        <v>1</v>
      </c>
      <c r="H481" t="str">
        <f t="shared" si="114"/>
        <v>{"g":20,"i":[</v>
      </c>
      <c r="I481" t="str">
        <f>I$6&amp;VLOOKUP(F481,物品!B:C,2,FALSE)</f>
        <v>{"t":"i","i":29001</v>
      </c>
      <c r="J481" t="str">
        <f t="shared" si="115"/>
        <v>,"c":1,"tr":0}</v>
      </c>
      <c r="K481" t="str">
        <f t="shared" si="116"/>
        <v>]}</v>
      </c>
      <c r="L481" t="str">
        <f t="shared" si="117"/>
        <v>{"g":20,"i":[{"t":"i","i":29001,"c":1,"tr":0}]}</v>
      </c>
      <c r="M481">
        <f t="shared" si="118"/>
        <v>99</v>
      </c>
      <c r="N481">
        <f t="shared" si="119"/>
        <v>4</v>
      </c>
      <c r="O481">
        <f t="shared" si="120"/>
        <v>19</v>
      </c>
    </row>
    <row r="482" spans="1:15" x14ac:dyDescent="0.15">
      <c r="A482">
        <f t="shared" si="121"/>
        <v>0.2</v>
      </c>
      <c r="B482">
        <f t="shared" si="111"/>
        <v>700100001</v>
      </c>
      <c r="C482">
        <f t="shared" si="112"/>
        <v>700100</v>
      </c>
      <c r="D482">
        <f t="shared" si="113"/>
        <v>1</v>
      </c>
      <c r="E482">
        <v>20</v>
      </c>
      <c r="F482" s="5" t="str">
        <f>_xlfn.IFNA(IF(N482=0,VLOOKUP(O482,映射表!A:B,2,FALSE),VLOOKUP(D482,映射表!E:F,2,FALSE)),VLOOKUP(VLOOKUP(O482&amp;D482,映射表!J:K,2,FALSE),映射表!A:B,2,FALSE))</f>
        <v>装备进阶材料8-2</v>
      </c>
      <c r="G482">
        <f t="shared" si="122"/>
        <v>1</v>
      </c>
      <c r="H482" t="str">
        <f t="shared" si="114"/>
        <v>{"g":20,"i":[</v>
      </c>
      <c r="I482" t="str">
        <f>I$6&amp;VLOOKUP(F482,物品!B:C,2,FALSE)</f>
        <v>{"t":"i","i":25082</v>
      </c>
      <c r="J482" t="str">
        <f t="shared" si="115"/>
        <v>,"c":1,"tr":0}</v>
      </c>
      <c r="K482" t="str">
        <f t="shared" si="116"/>
        <v>]}</v>
      </c>
      <c r="L482" t="str">
        <f t="shared" si="117"/>
        <v>{"g":20,"i":[{"t":"i","i":25082,"c":1,"tr":0}]}</v>
      </c>
      <c r="M482">
        <f t="shared" si="118"/>
        <v>100</v>
      </c>
      <c r="N482">
        <f t="shared" si="119"/>
        <v>0</v>
      </c>
      <c r="O482">
        <f t="shared" si="120"/>
        <v>20</v>
      </c>
    </row>
    <row r="483" spans="1:15" x14ac:dyDescent="0.15">
      <c r="A483">
        <f t="shared" si="121"/>
        <v>0.2</v>
      </c>
      <c r="B483">
        <f t="shared" si="111"/>
        <v>700100002</v>
      </c>
      <c r="C483">
        <f t="shared" si="112"/>
        <v>700100</v>
      </c>
      <c r="D483">
        <f t="shared" si="113"/>
        <v>2</v>
      </c>
      <c r="E483">
        <v>20</v>
      </c>
      <c r="F483" s="5" t="str">
        <f>_xlfn.IFNA(IF(N483=0,VLOOKUP(O483,映射表!A:B,2,FALSE),VLOOKUP(D483,映射表!E:F,2,FALSE)),VLOOKUP(VLOOKUP(O483&amp;D483,映射表!J:K,2,FALSE),映射表!A:B,2,FALSE))</f>
        <v>装备进阶材料8-2</v>
      </c>
      <c r="G483">
        <f t="shared" si="122"/>
        <v>1</v>
      </c>
      <c r="H483" t="str">
        <f t="shared" si="114"/>
        <v>{"g":20,"i":[</v>
      </c>
      <c r="I483" t="str">
        <f>I$6&amp;VLOOKUP(F483,物品!B:C,2,FALSE)</f>
        <v>{"t":"i","i":25082</v>
      </c>
      <c r="J483" t="str">
        <f t="shared" si="115"/>
        <v>,"c":1,"tr":0}</v>
      </c>
      <c r="K483" t="str">
        <f t="shared" si="116"/>
        <v>]}</v>
      </c>
      <c r="L483" t="str">
        <f t="shared" si="117"/>
        <v>{"g":20,"i":[{"t":"i","i":25082,"c":1,"tr":0}]}</v>
      </c>
      <c r="M483">
        <f t="shared" si="118"/>
        <v>100</v>
      </c>
      <c r="N483">
        <f t="shared" si="119"/>
        <v>0</v>
      </c>
      <c r="O483">
        <f t="shared" si="120"/>
        <v>20</v>
      </c>
    </row>
    <row r="484" spans="1:15" x14ac:dyDescent="0.15">
      <c r="A484">
        <f t="shared" si="121"/>
        <v>0.2</v>
      </c>
      <c r="B484">
        <f t="shared" si="111"/>
        <v>700100003</v>
      </c>
      <c r="C484">
        <f t="shared" si="112"/>
        <v>700100</v>
      </c>
      <c r="D484">
        <f t="shared" si="113"/>
        <v>3</v>
      </c>
      <c r="E484">
        <v>20</v>
      </c>
      <c r="F484" s="5" t="str">
        <f>_xlfn.IFNA(IF(N484=0,VLOOKUP(O484,映射表!A:B,2,FALSE),VLOOKUP(D484,映射表!E:F,2,FALSE)),VLOOKUP(VLOOKUP(O484&amp;D484,映射表!J:K,2,FALSE),映射表!A:B,2,FALSE))</f>
        <v>装备进阶材料8-2</v>
      </c>
      <c r="G484">
        <f t="shared" si="122"/>
        <v>1</v>
      </c>
      <c r="H484" t="str">
        <f t="shared" si="114"/>
        <v>{"g":20,"i":[</v>
      </c>
      <c r="I484" t="str">
        <f>I$6&amp;VLOOKUP(F484,物品!B:C,2,FALSE)</f>
        <v>{"t":"i","i":25082</v>
      </c>
      <c r="J484" t="str">
        <f t="shared" si="115"/>
        <v>,"c":1,"tr":0}</v>
      </c>
      <c r="K484" t="str">
        <f t="shared" si="116"/>
        <v>]}</v>
      </c>
      <c r="L484" t="str">
        <f t="shared" si="117"/>
        <v>{"g":20,"i":[{"t":"i","i":25082,"c":1,"tr":0}]}</v>
      </c>
      <c r="M484">
        <f t="shared" si="118"/>
        <v>100</v>
      </c>
      <c r="N484">
        <f t="shared" si="119"/>
        <v>0</v>
      </c>
      <c r="O484">
        <f t="shared" si="120"/>
        <v>20</v>
      </c>
    </row>
    <row r="485" spans="1:15" x14ac:dyDescent="0.15">
      <c r="A485">
        <f t="shared" si="121"/>
        <v>0.2</v>
      </c>
      <c r="B485">
        <f t="shared" si="111"/>
        <v>700100004</v>
      </c>
      <c r="C485">
        <f t="shared" si="112"/>
        <v>700100</v>
      </c>
      <c r="D485">
        <f t="shared" si="113"/>
        <v>4</v>
      </c>
      <c r="E485">
        <v>20</v>
      </c>
      <c r="F485" s="5" t="str">
        <f>_xlfn.IFNA(IF(N485=0,VLOOKUP(O485,映射表!A:B,2,FALSE),VLOOKUP(D485,映射表!E:F,2,FALSE)),VLOOKUP(VLOOKUP(O485&amp;D485,映射表!J:K,2,FALSE),映射表!A:B,2,FALSE))</f>
        <v>装备进阶材料8-2</v>
      </c>
      <c r="G485">
        <f t="shared" si="122"/>
        <v>1</v>
      </c>
      <c r="H485" t="str">
        <f t="shared" si="114"/>
        <v>{"g":20,"i":[</v>
      </c>
      <c r="I485" t="str">
        <f>I$6&amp;VLOOKUP(F485,物品!B:C,2,FALSE)</f>
        <v>{"t":"i","i":25082</v>
      </c>
      <c r="J485" t="str">
        <f t="shared" si="115"/>
        <v>,"c":1,"tr":0}</v>
      </c>
      <c r="K485" t="str">
        <f t="shared" si="116"/>
        <v>]}</v>
      </c>
      <c r="L485" t="str">
        <f t="shared" si="117"/>
        <v>{"g":20,"i":[{"t":"i","i":25082,"c":1,"tr":0}]}</v>
      </c>
      <c r="M485">
        <f t="shared" si="118"/>
        <v>100</v>
      </c>
      <c r="N485">
        <f t="shared" si="119"/>
        <v>0</v>
      </c>
      <c r="O485">
        <f t="shared" si="120"/>
        <v>20</v>
      </c>
    </row>
    <row r="486" spans="1:15" x14ac:dyDescent="0.15">
      <c r="A486">
        <f t="shared" si="121"/>
        <v>0.2</v>
      </c>
      <c r="B486">
        <f t="shared" si="111"/>
        <v>700100005</v>
      </c>
      <c r="C486">
        <f t="shared" si="112"/>
        <v>700100</v>
      </c>
      <c r="D486">
        <f t="shared" si="113"/>
        <v>5</v>
      </c>
      <c r="E486">
        <v>20</v>
      </c>
      <c r="F486" s="5" t="str">
        <f>_xlfn.IFNA(IF(N486=0,VLOOKUP(O486,映射表!A:B,2,FALSE),VLOOKUP(D486,映射表!E:F,2,FALSE)),VLOOKUP(VLOOKUP(O486&amp;D486,映射表!J:K,2,FALSE),映射表!A:B,2,FALSE))</f>
        <v>装备进阶材料8-2</v>
      </c>
      <c r="G486">
        <f t="shared" si="122"/>
        <v>1</v>
      </c>
      <c r="H486" t="str">
        <f t="shared" si="114"/>
        <v>{"g":20,"i":[</v>
      </c>
      <c r="I486" t="str">
        <f>I$6&amp;VLOOKUP(F486,物品!B:C,2,FALSE)</f>
        <v>{"t":"i","i":25082</v>
      </c>
      <c r="J486" t="str">
        <f t="shared" si="115"/>
        <v>,"c":1,"tr":0}</v>
      </c>
      <c r="K486" t="str">
        <f t="shared" si="116"/>
        <v>]}</v>
      </c>
      <c r="L486" t="str">
        <f t="shared" si="117"/>
        <v>{"g":20,"i":[{"t":"i","i":25082,"c":1,"tr":0}]}</v>
      </c>
      <c r="M486">
        <f t="shared" si="118"/>
        <v>100</v>
      </c>
      <c r="N486">
        <f t="shared" si="119"/>
        <v>0</v>
      </c>
      <c r="O486">
        <f t="shared" si="120"/>
        <v>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9"/>
  <sheetViews>
    <sheetView tabSelected="1" workbookViewId="0">
      <selection activeCell="B14" sqref="B14"/>
    </sheetView>
  </sheetViews>
  <sheetFormatPr baseColWidth="10" defaultRowHeight="15" x14ac:dyDescent="0.15"/>
  <cols>
    <col min="2" max="2" width="255.6640625" customWidth="1"/>
    <col min="3" max="3" width="14.1640625" customWidth="1"/>
    <col min="13" max="13" width="73.5" bestFit="1" customWidth="1"/>
  </cols>
  <sheetData>
    <row r="2" spans="2:23" x14ac:dyDescent="0.15">
      <c r="B2" t="s">
        <v>469</v>
      </c>
    </row>
    <row r="4" spans="2:23" x14ac:dyDescent="0.15">
      <c r="B4" t="s">
        <v>480</v>
      </c>
    </row>
    <row r="5" spans="2:23" x14ac:dyDescent="0.15">
      <c r="B5" t="s">
        <v>481</v>
      </c>
    </row>
    <row r="7" spans="2:23" x14ac:dyDescent="0.15">
      <c r="E7" t="s">
        <v>482</v>
      </c>
      <c r="F7" t="s">
        <v>482</v>
      </c>
      <c r="G7" t="s">
        <v>482</v>
      </c>
      <c r="H7" t="s">
        <v>482</v>
      </c>
      <c r="I7" t="s">
        <v>482</v>
      </c>
      <c r="J7" t="s">
        <v>482</v>
      </c>
      <c r="K7" t="s">
        <v>482</v>
      </c>
      <c r="L7" t="s">
        <v>482</v>
      </c>
      <c r="M7" t="s">
        <v>482</v>
      </c>
      <c r="N7" t="s">
        <v>482</v>
      </c>
      <c r="O7" t="s">
        <v>482</v>
      </c>
      <c r="P7" t="s">
        <v>482</v>
      </c>
      <c r="Q7" t="s">
        <v>482</v>
      </c>
      <c r="R7" t="s">
        <v>482</v>
      </c>
      <c r="S7" t="s">
        <v>482</v>
      </c>
      <c r="T7" t="s">
        <v>482</v>
      </c>
      <c r="U7" t="s">
        <v>482</v>
      </c>
      <c r="V7" t="s">
        <v>482</v>
      </c>
      <c r="W7" t="s">
        <v>482</v>
      </c>
    </row>
    <row r="8" spans="2:23" x14ac:dyDescent="0.15">
      <c r="B8" t="s">
        <v>479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  <c r="J8">
        <v>7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  <c r="S8">
        <v>16</v>
      </c>
      <c r="T8">
        <v>17</v>
      </c>
      <c r="U8">
        <v>18</v>
      </c>
      <c r="V8">
        <v>19</v>
      </c>
      <c r="W8">
        <v>20</v>
      </c>
    </row>
    <row r="9" spans="2:23" x14ac:dyDescent="0.15">
      <c r="B9" t="str">
        <f>B$4&amp;D9&amp;E9&amp;F9&amp;G9&amp;H9&amp;I9&amp;J9&amp;K9&amp;L9&amp;M9&amp;N9&amp;O9&amp;P9&amp;Q9&amp;R9&amp;S9&amp;T9&amp;U9&amp;V9&amp;W9&amp;B$5</f>
        <v>{"1":[{"t":"i","i":"25011"},{"t":"i","i":"25012"},{"t":"i","i":"29001"}],"2":[{"t":"i","i":"25011"},{"t":"i","i":"25012"},{"t":"i","i":"25021"},{"t":"i","i":"29001"}],"3":[{"t":"i","i":"25021"},{"t":"i","i":"25022"},{"t":"i","i":"25031"},{"t":"i","i":"29001"}],"4":[{"t":"i","i":"25031"},{"t":"i","i":"25032"},{"t":"i","i":"25041"},{"t":"i","i":"29001"}],"5":[{"t":"i","i":"25041"},{"t":"i","i":"25042"},{"t":"i","i":"25051"},{"t":"i","i":"29001"}],"6":[{"t":"i","i":"25051"},{"t":"i","i":"25052"},{"t":"i","i":"25061"},{"t":"i","i":"29001"}],"7":[{"t":"i","i":"25061"},{"t":"i","i":"25062"},{"t":"i","i":"25071"},{"t":"i","i":"29001"}],"8":[{"t":"i","i":"25071"},{"t":"i","i":"25072"},{"t":"i","i":"25081"},{"t":"i","i":"29001"}],"9":[{"t":"i","i":"25081"},{"t":"i","i":"25082"},{"t":"i","i":"29001"}],"10":[{"t":"i","i":"25081"},{"t":"i","i":"25082"},{"t":"i","i":"29001"}]}</v>
      </c>
      <c r="D9" t="str">
        <f>_xlfn.IFNA(D$7&amp;VLOOKUP(D$8,层奖励辅助!$P:$Q,2,FALSE),"")</f>
        <v>"1":[{"t":"i","i":"25011"},{"t":"i","i":"25012"},{"t":"i","i":"29001"}]</v>
      </c>
      <c r="E9" t="str">
        <f>_xlfn.IFNA(E$7&amp;VLOOKUP(E$8,层奖励辅助!$P:$Q,2,FALSE),"")</f>
        <v>,"2":[{"t":"i","i":"25011"},{"t":"i","i":"25012"},{"t":"i","i":"25021"},{"t":"i","i":"29001"}]</v>
      </c>
      <c r="F9" t="str">
        <f>_xlfn.IFNA(F$7&amp;VLOOKUP(F$8,层奖励辅助!$P:$Q,2,FALSE),"")</f>
        <v>,"3":[{"t":"i","i":"25021"},{"t":"i","i":"25022"},{"t":"i","i":"25031"},{"t":"i","i":"29001"}]</v>
      </c>
      <c r="G9" t="str">
        <f>_xlfn.IFNA(G$7&amp;VLOOKUP(G$8,层奖励辅助!$P:$Q,2,FALSE),"")</f>
        <v>,"4":[{"t":"i","i":"25031"},{"t":"i","i":"25032"},{"t":"i","i":"25041"},{"t":"i","i":"29001"}]</v>
      </c>
      <c r="H9" t="str">
        <f>_xlfn.IFNA(H$7&amp;VLOOKUP(H$8,层奖励辅助!$P:$Q,2,FALSE),"")</f>
        <v>,"5":[{"t":"i","i":"25041"},{"t":"i","i":"25042"},{"t":"i","i":"25051"},{"t":"i","i":"29001"}]</v>
      </c>
      <c r="I9" t="str">
        <f>_xlfn.IFNA(I$7&amp;VLOOKUP(I$8,层奖励辅助!$P:$Q,2,FALSE),"")</f>
        <v>,"6":[{"t":"i","i":"25051"},{"t":"i","i":"25052"},{"t":"i","i":"25061"},{"t":"i","i":"29001"}]</v>
      </c>
      <c r="J9" t="str">
        <f>_xlfn.IFNA(J$7&amp;VLOOKUP(J$8,层奖励辅助!$P:$Q,2,FALSE),"")</f>
        <v>,"7":[{"t":"i","i":"25061"},{"t":"i","i":"25062"},{"t":"i","i":"25071"},{"t":"i","i":"29001"}]</v>
      </c>
      <c r="K9" t="str">
        <f>_xlfn.IFNA(K$7&amp;VLOOKUP(K$8,层奖励辅助!$P:$Q,2,FALSE),"")</f>
        <v>,"8":[{"t":"i","i":"25071"},{"t":"i","i":"25072"},{"t":"i","i":"25081"},{"t":"i","i":"29001"}]</v>
      </c>
      <c r="L9" t="str">
        <f>_xlfn.IFNA(L$7&amp;VLOOKUP(L$8,层奖励辅助!$P:$Q,2,FALSE),"")</f>
        <v>,"9":[{"t":"i","i":"25081"},{"t":"i","i":"25082"},{"t":"i","i":"29001"}]</v>
      </c>
      <c r="M9" t="str">
        <f>_xlfn.IFNA(M$7&amp;VLOOKUP(M$8,层奖励辅助!$P:$Q,2,FALSE),"")</f>
        <v>,"10":[{"t":"i","i":"25081"},{"t":"i","i":"25082"},{"t":"i","i":"29001"}]</v>
      </c>
      <c r="N9" t="str">
        <f>_xlfn.IFNA(N$7&amp;VLOOKUP(N$8,层奖励辅助!$P:$Q,2,FALSE),"")</f>
        <v/>
      </c>
      <c r="O9" t="str">
        <f>_xlfn.IFNA(O$7&amp;VLOOKUP(O$8,层奖励辅助!$P:$Q,2,FALSE),"")</f>
        <v/>
      </c>
      <c r="P9" t="str">
        <f>_xlfn.IFNA(P$7&amp;VLOOKUP(P$8,层奖励辅助!$P:$Q,2,FALSE),"")</f>
        <v/>
      </c>
      <c r="Q9" t="str">
        <f>_xlfn.IFNA(Q$7&amp;VLOOKUP(Q$8,层奖励辅助!$P:$Q,2,FALSE),"")</f>
        <v/>
      </c>
      <c r="R9" t="str">
        <f>_xlfn.IFNA(R$7&amp;VLOOKUP(R$8,层奖励辅助!$P:$Q,2,FALSE),"")</f>
        <v/>
      </c>
      <c r="S9" t="str">
        <f>_xlfn.IFNA(S$7&amp;VLOOKUP(S$8,层奖励辅助!$P:$Q,2,FALSE),"")</f>
        <v/>
      </c>
      <c r="T9" t="str">
        <f>_xlfn.IFNA(T$7&amp;VLOOKUP(T$8,层奖励辅助!$P:$Q,2,FALSE),"")</f>
        <v/>
      </c>
      <c r="U9" t="str">
        <f>_xlfn.IFNA(U$7&amp;VLOOKUP(U$8,层奖励辅助!$P:$Q,2,FALSE),"")</f>
        <v/>
      </c>
      <c r="V9" t="str">
        <f>_xlfn.IFNA(V$7&amp;VLOOKUP(V$8,层奖励辅助!$P:$Q,2,FALSE),"")</f>
        <v/>
      </c>
      <c r="W9" t="str">
        <f>_xlfn.IFNA(W$7&amp;VLOOKUP(W$8,层奖励辅助!$P:$Q,2,FALSE),"")</f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"/>
  <sheetViews>
    <sheetView topLeftCell="I1" workbookViewId="0">
      <selection activeCell="Q10" sqref="Q10"/>
    </sheetView>
  </sheetViews>
  <sheetFormatPr baseColWidth="10" defaultRowHeight="15" x14ac:dyDescent="0.15"/>
  <cols>
    <col min="3" max="3" width="20.1640625" customWidth="1"/>
    <col min="4" max="5" width="16.5" bestFit="1" customWidth="1"/>
    <col min="6" max="6" width="11.5" bestFit="1" customWidth="1"/>
    <col min="12" max="12" width="42.5" bestFit="1" customWidth="1"/>
    <col min="13" max="13" width="36.33203125" customWidth="1"/>
    <col min="14" max="14" width="29" customWidth="1"/>
    <col min="15" max="16" width="41.1640625" customWidth="1"/>
  </cols>
  <sheetData>
    <row r="1" spans="2:17" x14ac:dyDescent="0.15">
      <c r="L1" t="s">
        <v>470</v>
      </c>
    </row>
    <row r="2" spans="2:17" x14ac:dyDescent="0.15">
      <c r="Q2" t="s">
        <v>476</v>
      </c>
    </row>
    <row r="3" spans="2:17" x14ac:dyDescent="0.15">
      <c r="C3" t="s">
        <v>469</v>
      </c>
      <c r="L3" t="s">
        <v>471</v>
      </c>
      <c r="M3" t="s">
        <v>473</v>
      </c>
      <c r="N3" t="s">
        <v>473</v>
      </c>
      <c r="O3" t="s">
        <v>473</v>
      </c>
      <c r="Q3" t="s">
        <v>477</v>
      </c>
    </row>
    <row r="4" spans="2:17" x14ac:dyDescent="0.15">
      <c r="L4" t="s">
        <v>472</v>
      </c>
      <c r="M4" t="s">
        <v>472</v>
      </c>
      <c r="N4" t="s">
        <v>472</v>
      </c>
      <c r="O4" t="s">
        <v>472</v>
      </c>
      <c r="Q4" t="s">
        <v>475</v>
      </c>
    </row>
    <row r="9" spans="2:17" x14ac:dyDescent="0.15">
      <c r="B9" t="s">
        <v>229</v>
      </c>
      <c r="C9" t="s">
        <v>454</v>
      </c>
      <c r="D9" t="s">
        <v>455</v>
      </c>
      <c r="E9" t="s">
        <v>456</v>
      </c>
      <c r="F9" t="s">
        <v>457</v>
      </c>
      <c r="H9" t="s">
        <v>465</v>
      </c>
      <c r="I9" t="s">
        <v>466</v>
      </c>
      <c r="J9" t="s">
        <v>467</v>
      </c>
      <c r="K9" t="s">
        <v>468</v>
      </c>
      <c r="P9" t="s">
        <v>478</v>
      </c>
      <c r="Q9" t="s">
        <v>474</v>
      </c>
    </row>
    <row r="10" spans="2:17" x14ac:dyDescent="0.15">
      <c r="B10">
        <v>1</v>
      </c>
      <c r="C10" t="s">
        <v>194</v>
      </c>
      <c r="D10" t="s">
        <v>195</v>
      </c>
      <c r="E10" t="s">
        <v>349</v>
      </c>
      <c r="H10">
        <f>_xlfn.IFNA(VLOOKUP(C10,物品!$B:$C,2,FALSE),"")</f>
        <v>25011</v>
      </c>
      <c r="I10">
        <f>_xlfn.IFNA(VLOOKUP(D10,物品!$B:$C,2,FALSE),"")</f>
        <v>25012</v>
      </c>
      <c r="J10">
        <f>_xlfn.IFNA(VLOOKUP(E10,物品!$B:$C,2,FALSE),"")</f>
        <v>29001</v>
      </c>
      <c r="K10" t="str">
        <f>_xlfn.IFNA(VLOOKUP(F10,物品!$B:$C,2,FALSE),"")</f>
        <v/>
      </c>
      <c r="L10" t="str">
        <f>IF(H10="","",L$3&amp;H10&amp;L$4)</f>
        <v>{"t":"i","i":"25011"}</v>
      </c>
      <c r="M10" t="str">
        <f>IF(I10="","",M$3&amp;I10&amp;M$4)</f>
        <v>,{"t":"i","i":"25012"}</v>
      </c>
      <c r="N10" t="str">
        <f t="shared" ref="N10:O18" si="0">IF(J10="","",N$3&amp;J10&amp;N$4)</f>
        <v>,{"t":"i","i":"29001"}</v>
      </c>
      <c r="O10" t="str">
        <f t="shared" si="0"/>
        <v/>
      </c>
      <c r="P10">
        <f>B10</f>
        <v>1</v>
      </c>
      <c r="Q10" t="str">
        <f>Q$2&amp;B10&amp;Q$3&amp;L10&amp;M10&amp;N10&amp;O10&amp;Q$4</f>
        <v>"1":[{"t":"i","i":"25011"},{"t":"i","i":"25012"},{"t":"i","i":"29001"}]</v>
      </c>
    </row>
    <row r="11" spans="2:17" x14ac:dyDescent="0.15">
      <c r="B11">
        <v>2</v>
      </c>
      <c r="C11" t="s">
        <v>194</v>
      </c>
      <c r="D11" t="s">
        <v>195</v>
      </c>
      <c r="E11" t="s">
        <v>458</v>
      </c>
      <c r="F11" t="s">
        <v>349</v>
      </c>
      <c r="H11">
        <f>_xlfn.IFNA(VLOOKUP(C11,物品!$B:$C,2,FALSE),"")</f>
        <v>25011</v>
      </c>
      <c r="I11">
        <f>_xlfn.IFNA(VLOOKUP(D11,物品!$B:$C,2,FALSE),"")</f>
        <v>25012</v>
      </c>
      <c r="J11">
        <f>_xlfn.IFNA(VLOOKUP(E11,物品!$B:$C,2,FALSE),"")</f>
        <v>25021</v>
      </c>
      <c r="K11">
        <f>_xlfn.IFNA(VLOOKUP(F11,物品!$B:$C,2,FALSE),"")</f>
        <v>29001</v>
      </c>
      <c r="L11" t="str">
        <f t="shared" ref="L11:L18" si="1">IF(H11="","",L$3&amp;H11&amp;L$4)</f>
        <v>{"t":"i","i":"25011"}</v>
      </c>
      <c r="M11" t="str">
        <f t="shared" ref="M11:M18" si="2">IF(I11="","",M$3&amp;I11&amp;M$4)</f>
        <v>,{"t":"i","i":"25012"}</v>
      </c>
      <c r="N11" t="str">
        <f t="shared" si="0"/>
        <v>,{"t":"i","i":"25021"}</v>
      </c>
      <c r="O11" t="str">
        <f t="shared" si="0"/>
        <v>,{"t":"i","i":"29001"}</v>
      </c>
      <c r="P11">
        <f t="shared" ref="P11:P19" si="3">B11</f>
        <v>2</v>
      </c>
      <c r="Q11" t="str">
        <f t="shared" ref="Q11:Q18" si="4">Q$2&amp;B11&amp;Q$3&amp;L11&amp;M11&amp;N11&amp;O11&amp;Q$4</f>
        <v>"2":[{"t":"i","i":"25011"},{"t":"i","i":"25012"},{"t":"i","i":"25021"},{"t":"i","i":"29001"}]</v>
      </c>
    </row>
    <row r="12" spans="2:17" x14ac:dyDescent="0.15">
      <c r="B12">
        <v>3</v>
      </c>
      <c r="C12" t="s">
        <v>458</v>
      </c>
      <c r="D12" t="s">
        <v>197</v>
      </c>
      <c r="E12" t="s">
        <v>459</v>
      </c>
      <c r="F12" t="s">
        <v>349</v>
      </c>
      <c r="H12">
        <f>_xlfn.IFNA(VLOOKUP(C12,物品!$B:$C,2,FALSE),"")</f>
        <v>25021</v>
      </c>
      <c r="I12">
        <f>_xlfn.IFNA(VLOOKUP(D12,物品!$B:$C,2,FALSE),"")</f>
        <v>25022</v>
      </c>
      <c r="J12">
        <f>_xlfn.IFNA(VLOOKUP(E12,物品!$B:$C,2,FALSE),"")</f>
        <v>25031</v>
      </c>
      <c r="K12">
        <f>_xlfn.IFNA(VLOOKUP(F12,物品!$B:$C,2,FALSE),"")</f>
        <v>29001</v>
      </c>
      <c r="L12" t="str">
        <f t="shared" si="1"/>
        <v>{"t":"i","i":"25021"}</v>
      </c>
      <c r="M12" t="str">
        <f t="shared" si="2"/>
        <v>,{"t":"i","i":"25022"}</v>
      </c>
      <c r="N12" t="str">
        <f t="shared" si="0"/>
        <v>,{"t":"i","i":"25031"}</v>
      </c>
      <c r="O12" t="str">
        <f t="shared" si="0"/>
        <v>,{"t":"i","i":"29001"}</v>
      </c>
      <c r="P12">
        <f t="shared" si="3"/>
        <v>3</v>
      </c>
      <c r="Q12" t="str">
        <f t="shared" si="4"/>
        <v>"3":[{"t":"i","i":"25021"},{"t":"i","i":"25022"},{"t":"i","i":"25031"},{"t":"i","i":"29001"}]</v>
      </c>
    </row>
    <row r="13" spans="2:17" x14ac:dyDescent="0.15">
      <c r="B13">
        <v>4</v>
      </c>
      <c r="C13" t="s">
        <v>459</v>
      </c>
      <c r="D13" t="s">
        <v>199</v>
      </c>
      <c r="E13" t="s">
        <v>460</v>
      </c>
      <c r="F13" t="s">
        <v>349</v>
      </c>
      <c r="H13">
        <f>_xlfn.IFNA(VLOOKUP(C13,物品!$B:$C,2,FALSE),"")</f>
        <v>25031</v>
      </c>
      <c r="I13">
        <f>_xlfn.IFNA(VLOOKUP(D13,物品!$B:$C,2,FALSE),"")</f>
        <v>25032</v>
      </c>
      <c r="J13">
        <f>_xlfn.IFNA(VLOOKUP(E13,物品!$B:$C,2,FALSE),"")</f>
        <v>25041</v>
      </c>
      <c r="K13">
        <f>_xlfn.IFNA(VLOOKUP(F13,物品!$B:$C,2,FALSE),"")</f>
        <v>29001</v>
      </c>
      <c r="L13" t="str">
        <f t="shared" si="1"/>
        <v>{"t":"i","i":"25031"}</v>
      </c>
      <c r="M13" t="str">
        <f t="shared" si="2"/>
        <v>,{"t":"i","i":"25032"}</v>
      </c>
      <c r="N13" t="str">
        <f t="shared" si="0"/>
        <v>,{"t":"i","i":"25041"}</v>
      </c>
      <c r="O13" t="str">
        <f t="shared" si="0"/>
        <v>,{"t":"i","i":"29001"}</v>
      </c>
      <c r="P13">
        <f t="shared" si="3"/>
        <v>4</v>
      </c>
      <c r="Q13" t="str">
        <f t="shared" si="4"/>
        <v>"4":[{"t":"i","i":"25031"},{"t":"i","i":"25032"},{"t":"i","i":"25041"},{"t":"i","i":"29001"}]</v>
      </c>
    </row>
    <row r="14" spans="2:17" x14ac:dyDescent="0.15">
      <c r="B14">
        <v>5</v>
      </c>
      <c r="C14" t="s">
        <v>460</v>
      </c>
      <c r="D14" t="s">
        <v>201</v>
      </c>
      <c r="E14" t="s">
        <v>461</v>
      </c>
      <c r="F14" t="s">
        <v>349</v>
      </c>
      <c r="H14">
        <f>_xlfn.IFNA(VLOOKUP(C14,物品!$B:$C,2,FALSE),"")</f>
        <v>25041</v>
      </c>
      <c r="I14">
        <f>_xlfn.IFNA(VLOOKUP(D14,物品!$B:$C,2,FALSE),"")</f>
        <v>25042</v>
      </c>
      <c r="J14">
        <f>_xlfn.IFNA(VLOOKUP(E14,物品!$B:$C,2,FALSE),"")</f>
        <v>25051</v>
      </c>
      <c r="K14">
        <f>_xlfn.IFNA(VLOOKUP(F14,物品!$B:$C,2,FALSE),"")</f>
        <v>29001</v>
      </c>
      <c r="L14" t="str">
        <f t="shared" si="1"/>
        <v>{"t":"i","i":"25041"}</v>
      </c>
      <c r="M14" t="str">
        <f t="shared" si="2"/>
        <v>,{"t":"i","i":"25042"}</v>
      </c>
      <c r="N14" t="str">
        <f t="shared" si="0"/>
        <v>,{"t":"i","i":"25051"}</v>
      </c>
      <c r="O14" t="str">
        <f t="shared" si="0"/>
        <v>,{"t":"i","i":"29001"}</v>
      </c>
      <c r="P14">
        <f t="shared" si="3"/>
        <v>5</v>
      </c>
      <c r="Q14" t="str">
        <f t="shared" si="4"/>
        <v>"5":[{"t":"i","i":"25041"},{"t":"i","i":"25042"},{"t":"i","i":"25051"},{"t":"i","i":"29001"}]</v>
      </c>
    </row>
    <row r="15" spans="2:17" x14ac:dyDescent="0.15">
      <c r="B15">
        <v>6</v>
      </c>
      <c r="C15" t="s">
        <v>461</v>
      </c>
      <c r="D15" t="s">
        <v>203</v>
      </c>
      <c r="E15" t="s">
        <v>462</v>
      </c>
      <c r="F15" t="s">
        <v>349</v>
      </c>
      <c r="H15">
        <f>_xlfn.IFNA(VLOOKUP(C15,物品!$B:$C,2,FALSE),"")</f>
        <v>25051</v>
      </c>
      <c r="I15">
        <f>_xlfn.IFNA(VLOOKUP(D15,物品!$B:$C,2,FALSE),"")</f>
        <v>25052</v>
      </c>
      <c r="J15">
        <f>_xlfn.IFNA(VLOOKUP(E15,物品!$B:$C,2,FALSE),"")</f>
        <v>25061</v>
      </c>
      <c r="K15">
        <f>_xlfn.IFNA(VLOOKUP(F15,物品!$B:$C,2,FALSE),"")</f>
        <v>29001</v>
      </c>
      <c r="L15" t="str">
        <f t="shared" si="1"/>
        <v>{"t":"i","i":"25051"}</v>
      </c>
      <c r="M15" t="str">
        <f t="shared" si="2"/>
        <v>,{"t":"i","i":"25052"}</v>
      </c>
      <c r="N15" t="str">
        <f t="shared" si="0"/>
        <v>,{"t":"i","i":"25061"}</v>
      </c>
      <c r="O15" t="str">
        <f t="shared" si="0"/>
        <v>,{"t":"i","i":"29001"}</v>
      </c>
      <c r="P15">
        <f t="shared" si="3"/>
        <v>6</v>
      </c>
      <c r="Q15" t="str">
        <f t="shared" si="4"/>
        <v>"6":[{"t":"i","i":"25051"},{"t":"i","i":"25052"},{"t":"i","i":"25061"},{"t":"i","i":"29001"}]</v>
      </c>
    </row>
    <row r="16" spans="2:17" x14ac:dyDescent="0.15">
      <c r="B16">
        <v>7</v>
      </c>
      <c r="C16" t="s">
        <v>462</v>
      </c>
      <c r="D16" t="s">
        <v>205</v>
      </c>
      <c r="E16" t="s">
        <v>463</v>
      </c>
      <c r="F16" t="s">
        <v>349</v>
      </c>
      <c r="H16">
        <f>_xlfn.IFNA(VLOOKUP(C16,物品!$B:$C,2,FALSE),"")</f>
        <v>25061</v>
      </c>
      <c r="I16">
        <f>_xlfn.IFNA(VLOOKUP(D16,物品!$B:$C,2,FALSE),"")</f>
        <v>25062</v>
      </c>
      <c r="J16">
        <f>_xlfn.IFNA(VLOOKUP(E16,物品!$B:$C,2,FALSE),"")</f>
        <v>25071</v>
      </c>
      <c r="K16">
        <f>_xlfn.IFNA(VLOOKUP(F16,物品!$B:$C,2,FALSE),"")</f>
        <v>29001</v>
      </c>
      <c r="L16" t="str">
        <f t="shared" si="1"/>
        <v>{"t":"i","i":"25061"}</v>
      </c>
      <c r="M16" t="str">
        <f t="shared" si="2"/>
        <v>,{"t":"i","i":"25062"}</v>
      </c>
      <c r="N16" t="str">
        <f t="shared" si="0"/>
        <v>,{"t":"i","i":"25071"}</v>
      </c>
      <c r="O16" t="str">
        <f t="shared" si="0"/>
        <v>,{"t":"i","i":"29001"}</v>
      </c>
      <c r="P16">
        <f t="shared" si="3"/>
        <v>7</v>
      </c>
      <c r="Q16" t="str">
        <f t="shared" si="4"/>
        <v>"7":[{"t":"i","i":"25061"},{"t":"i","i":"25062"},{"t":"i","i":"25071"},{"t":"i","i":"29001"}]</v>
      </c>
    </row>
    <row r="17" spans="2:17" x14ac:dyDescent="0.15">
      <c r="B17">
        <v>8</v>
      </c>
      <c r="C17" t="s">
        <v>463</v>
      </c>
      <c r="D17" t="s">
        <v>207</v>
      </c>
      <c r="E17" t="s">
        <v>464</v>
      </c>
      <c r="F17" t="s">
        <v>349</v>
      </c>
      <c r="H17">
        <f>_xlfn.IFNA(VLOOKUP(C17,物品!$B:$C,2,FALSE),"")</f>
        <v>25071</v>
      </c>
      <c r="I17">
        <f>_xlfn.IFNA(VLOOKUP(D17,物品!$B:$C,2,FALSE),"")</f>
        <v>25072</v>
      </c>
      <c r="J17">
        <f>_xlfn.IFNA(VLOOKUP(E17,物品!$B:$C,2,FALSE),"")</f>
        <v>25081</v>
      </c>
      <c r="K17">
        <f>_xlfn.IFNA(VLOOKUP(F17,物品!$B:$C,2,FALSE),"")</f>
        <v>29001</v>
      </c>
      <c r="L17" t="str">
        <f t="shared" si="1"/>
        <v>{"t":"i","i":"25071"}</v>
      </c>
      <c r="M17" t="str">
        <f t="shared" si="2"/>
        <v>,{"t":"i","i":"25072"}</v>
      </c>
      <c r="N17" t="str">
        <f t="shared" si="0"/>
        <v>,{"t":"i","i":"25081"}</v>
      </c>
      <c r="O17" t="str">
        <f t="shared" si="0"/>
        <v>,{"t":"i","i":"29001"}</v>
      </c>
      <c r="P17">
        <f t="shared" si="3"/>
        <v>8</v>
      </c>
      <c r="Q17" t="str">
        <f t="shared" si="4"/>
        <v>"8":[{"t":"i","i":"25071"},{"t":"i","i":"25072"},{"t":"i","i":"25081"},{"t":"i","i":"29001"}]</v>
      </c>
    </row>
    <row r="18" spans="2:17" x14ac:dyDescent="0.15">
      <c r="B18">
        <v>9</v>
      </c>
      <c r="C18" t="s">
        <v>464</v>
      </c>
      <c r="D18" t="s">
        <v>209</v>
      </c>
      <c r="E18" t="s">
        <v>349</v>
      </c>
      <c r="H18">
        <f>_xlfn.IFNA(VLOOKUP(C18,物品!$B:$C,2,FALSE),"")</f>
        <v>25081</v>
      </c>
      <c r="I18">
        <f>_xlfn.IFNA(VLOOKUP(D18,物品!$B:$C,2,FALSE),"")</f>
        <v>25082</v>
      </c>
      <c r="J18">
        <f>_xlfn.IFNA(VLOOKUP(E18,物品!$B:$C,2,FALSE),"")</f>
        <v>29001</v>
      </c>
      <c r="K18" t="str">
        <f>_xlfn.IFNA(VLOOKUP(F18,物品!$B:$C,2,FALSE),"")</f>
        <v/>
      </c>
      <c r="L18" t="str">
        <f t="shared" si="1"/>
        <v>{"t":"i","i":"25081"}</v>
      </c>
      <c r="M18" t="str">
        <f t="shared" si="2"/>
        <v>,{"t":"i","i":"25082"}</v>
      </c>
      <c r="N18" t="str">
        <f t="shared" si="0"/>
        <v>,{"t":"i","i":"29001"}</v>
      </c>
      <c r="O18" t="str">
        <f t="shared" si="0"/>
        <v/>
      </c>
      <c r="P18">
        <f t="shared" si="3"/>
        <v>9</v>
      </c>
      <c r="Q18" t="str">
        <f t="shared" si="4"/>
        <v>"9":[{"t":"i","i":"25081"},{"t":"i","i":"25082"},{"t":"i","i":"29001"}]</v>
      </c>
    </row>
    <row r="19" spans="2:17" x14ac:dyDescent="0.15">
      <c r="B19">
        <v>10</v>
      </c>
      <c r="C19" t="s">
        <v>464</v>
      </c>
      <c r="D19" t="s">
        <v>209</v>
      </c>
      <c r="E19" t="s">
        <v>349</v>
      </c>
      <c r="H19">
        <f>_xlfn.IFNA(VLOOKUP(C19,物品!$B:$C,2,FALSE),"")</f>
        <v>25081</v>
      </c>
      <c r="I19">
        <f>_xlfn.IFNA(VLOOKUP(D19,物品!$B:$C,2,FALSE),"")</f>
        <v>25082</v>
      </c>
      <c r="J19">
        <f>_xlfn.IFNA(VLOOKUP(E19,物品!$B:$C,2,FALSE),"")</f>
        <v>29001</v>
      </c>
      <c r="K19" t="str">
        <f>_xlfn.IFNA(VLOOKUP(F19,物品!$B:$C,2,FALSE),"")</f>
        <v/>
      </c>
      <c r="L19" t="str">
        <f t="shared" ref="L19" si="5">IF(H19="","",L$3&amp;H19&amp;L$4)</f>
        <v>{"t":"i","i":"25081"}</v>
      </c>
      <c r="M19" t="str">
        <f t="shared" ref="M19" si="6">IF(I19="","",M$3&amp;I19&amp;M$4)</f>
        <v>,{"t":"i","i":"25082"}</v>
      </c>
      <c r="N19" t="str">
        <f t="shared" ref="N19" si="7">IF(J19="","",N$3&amp;J19&amp;N$4)</f>
        <v>,{"t":"i","i":"29001"}</v>
      </c>
      <c r="O19" t="str">
        <f t="shared" ref="O19" si="8">IF(K19="","",O$3&amp;K19&amp;O$4)</f>
        <v/>
      </c>
      <c r="P19">
        <f t="shared" si="3"/>
        <v>10</v>
      </c>
      <c r="Q19" t="str">
        <f t="shared" ref="Q19" si="9">Q$2&amp;B19&amp;Q$3&amp;L19&amp;M19&amp;N19&amp;O19&amp;Q$4</f>
        <v>"10":[{"t":"i","i":"25081"},{"t":"i","i":"25082"},{"t":"i","i":"29001"}]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selection activeCell="P3" sqref="P3"/>
    </sheetView>
  </sheetViews>
  <sheetFormatPr baseColWidth="10" defaultRowHeight="15" x14ac:dyDescent="0.15"/>
  <cols>
    <col min="2" max="2" width="34.1640625" customWidth="1"/>
    <col min="11" max="11" width="16.5" bestFit="1" customWidth="1"/>
  </cols>
  <sheetData>
    <row r="1" spans="1:16" x14ac:dyDescent="0.15">
      <c r="H1" t="s">
        <v>351</v>
      </c>
      <c r="I1" t="s">
        <v>352</v>
      </c>
      <c r="J1" t="s">
        <v>350</v>
      </c>
      <c r="K1" t="s">
        <v>353</v>
      </c>
    </row>
    <row r="2" spans="1:16" x14ac:dyDescent="0.15">
      <c r="A2">
        <v>1</v>
      </c>
      <c r="B2" s="5" t="s">
        <v>337</v>
      </c>
      <c r="E2">
        <v>4</v>
      </c>
      <c r="F2" t="s">
        <v>335</v>
      </c>
      <c r="H2">
        <v>3</v>
      </c>
      <c r="I2">
        <v>1</v>
      </c>
      <c r="J2" t="str">
        <f>H2&amp;I2</f>
        <v>31</v>
      </c>
      <c r="K2" s="5">
        <f>P2</f>
        <v>2</v>
      </c>
      <c r="L2">
        <v>1</v>
      </c>
      <c r="M2">
        <v>1</v>
      </c>
      <c r="N2">
        <f>M2+2</f>
        <v>3</v>
      </c>
      <c r="O2">
        <f>MOD(N2,2)</f>
        <v>1</v>
      </c>
      <c r="P2">
        <f>IF(L2=3,N2,IF(O2=1,N2-L2,N2-L2-1))</f>
        <v>2</v>
      </c>
    </row>
    <row r="3" spans="1:16" x14ac:dyDescent="0.15">
      <c r="A3">
        <v>2</v>
      </c>
      <c r="B3" s="5" t="s">
        <v>338</v>
      </c>
      <c r="E3">
        <v>5</v>
      </c>
      <c r="F3" t="s">
        <v>349</v>
      </c>
      <c r="H3">
        <f>IF(I3=1,H2+1,H2)</f>
        <v>3</v>
      </c>
      <c r="I3">
        <v>2</v>
      </c>
      <c r="J3" t="str">
        <f t="shared" ref="J3:J66" si="0">H3&amp;I3</f>
        <v>32</v>
      </c>
      <c r="K3" s="5">
        <f t="shared" ref="K3:K66" si="1">P3</f>
        <v>1</v>
      </c>
      <c r="L3">
        <v>2</v>
      </c>
      <c r="M3">
        <f>IF(L3=1,M2+1,M2)</f>
        <v>1</v>
      </c>
      <c r="N3">
        <f t="shared" ref="N3:N66" si="2">M3+2</f>
        <v>3</v>
      </c>
      <c r="O3">
        <f t="shared" ref="O3:O66" si="3">MOD(N3,2)</f>
        <v>1</v>
      </c>
      <c r="P3">
        <f t="shared" ref="P3:P66" si="4">IF(L3=3,N3,IF(O3=1,N3-L3,N3-L3-1))</f>
        <v>1</v>
      </c>
    </row>
    <row r="4" spans="1:16" x14ac:dyDescent="0.15">
      <c r="A4">
        <v>3</v>
      </c>
      <c r="B4" s="5" t="s">
        <v>339</v>
      </c>
      <c r="H4">
        <f t="shared" ref="H4:H67" si="5">IF(I4=1,H3+1,H3)</f>
        <v>3</v>
      </c>
      <c r="I4">
        <v>3</v>
      </c>
      <c r="J4" t="str">
        <f t="shared" si="0"/>
        <v>33</v>
      </c>
      <c r="K4" s="5">
        <f t="shared" si="1"/>
        <v>3</v>
      </c>
      <c r="L4">
        <v>3</v>
      </c>
      <c r="M4">
        <f t="shared" ref="M4:M67" si="6">IF(L4=1,M3+1,M3)</f>
        <v>1</v>
      </c>
      <c r="N4">
        <f t="shared" si="2"/>
        <v>3</v>
      </c>
      <c r="O4">
        <f t="shared" si="3"/>
        <v>1</v>
      </c>
      <c r="P4">
        <f t="shared" si="4"/>
        <v>3</v>
      </c>
    </row>
    <row r="5" spans="1:16" x14ac:dyDescent="0.15">
      <c r="A5">
        <v>4</v>
      </c>
      <c r="B5" s="5" t="s">
        <v>340</v>
      </c>
      <c r="H5">
        <f t="shared" si="5"/>
        <v>4</v>
      </c>
      <c r="I5">
        <f>I2</f>
        <v>1</v>
      </c>
      <c r="J5" t="str">
        <f t="shared" si="0"/>
        <v>41</v>
      </c>
      <c r="K5" s="5">
        <f t="shared" si="1"/>
        <v>2</v>
      </c>
      <c r="L5">
        <v>1</v>
      </c>
      <c r="M5">
        <f t="shared" si="6"/>
        <v>2</v>
      </c>
      <c r="N5">
        <f t="shared" si="2"/>
        <v>4</v>
      </c>
      <c r="O5">
        <f t="shared" si="3"/>
        <v>0</v>
      </c>
      <c r="P5">
        <f t="shared" si="4"/>
        <v>2</v>
      </c>
    </row>
    <row r="6" spans="1:16" x14ac:dyDescent="0.15">
      <c r="A6">
        <v>5</v>
      </c>
      <c r="B6" s="5" t="s">
        <v>341</v>
      </c>
      <c r="H6">
        <f t="shared" si="5"/>
        <v>4</v>
      </c>
      <c r="I6">
        <f t="shared" ref="I6:I69" si="7">I3</f>
        <v>2</v>
      </c>
      <c r="J6" t="str">
        <f t="shared" si="0"/>
        <v>42</v>
      </c>
      <c r="K6" s="5">
        <f t="shared" si="1"/>
        <v>1</v>
      </c>
      <c r="L6">
        <v>2</v>
      </c>
      <c r="M6">
        <f t="shared" si="6"/>
        <v>2</v>
      </c>
      <c r="N6">
        <f t="shared" si="2"/>
        <v>4</v>
      </c>
      <c r="O6">
        <f t="shared" si="3"/>
        <v>0</v>
      </c>
      <c r="P6">
        <f t="shared" si="4"/>
        <v>1</v>
      </c>
    </row>
    <row r="7" spans="1:16" x14ac:dyDescent="0.15">
      <c r="A7">
        <v>6</v>
      </c>
      <c r="B7" s="5" t="s">
        <v>342</v>
      </c>
      <c r="H7">
        <f t="shared" si="5"/>
        <v>4</v>
      </c>
      <c r="I7">
        <f t="shared" si="7"/>
        <v>3</v>
      </c>
      <c r="J7" t="str">
        <f t="shared" si="0"/>
        <v>43</v>
      </c>
      <c r="K7" s="5">
        <f t="shared" si="1"/>
        <v>4</v>
      </c>
      <c r="L7">
        <v>3</v>
      </c>
      <c r="M7">
        <f t="shared" si="6"/>
        <v>2</v>
      </c>
      <c r="N7">
        <f t="shared" si="2"/>
        <v>4</v>
      </c>
      <c r="O7">
        <f t="shared" si="3"/>
        <v>0</v>
      </c>
      <c r="P7">
        <f t="shared" si="4"/>
        <v>4</v>
      </c>
    </row>
    <row r="8" spans="1:16" x14ac:dyDescent="0.15">
      <c r="A8">
        <v>7</v>
      </c>
      <c r="B8" s="5" t="s">
        <v>343</v>
      </c>
      <c r="H8">
        <f t="shared" si="5"/>
        <v>5</v>
      </c>
      <c r="I8">
        <f t="shared" si="7"/>
        <v>1</v>
      </c>
      <c r="J8" t="str">
        <f t="shared" si="0"/>
        <v>51</v>
      </c>
      <c r="K8" s="5">
        <f t="shared" si="1"/>
        <v>4</v>
      </c>
      <c r="L8">
        <f>L2</f>
        <v>1</v>
      </c>
      <c r="M8">
        <f t="shared" si="6"/>
        <v>3</v>
      </c>
      <c r="N8">
        <f t="shared" si="2"/>
        <v>5</v>
      </c>
      <c r="O8">
        <f t="shared" si="3"/>
        <v>1</v>
      </c>
      <c r="P8">
        <f t="shared" si="4"/>
        <v>4</v>
      </c>
    </row>
    <row r="9" spans="1:16" x14ac:dyDescent="0.15">
      <c r="A9">
        <v>8</v>
      </c>
      <c r="B9" s="5" t="s">
        <v>344</v>
      </c>
      <c r="H9">
        <f t="shared" si="5"/>
        <v>5</v>
      </c>
      <c r="I9">
        <f t="shared" si="7"/>
        <v>2</v>
      </c>
      <c r="J9" t="str">
        <f t="shared" si="0"/>
        <v>52</v>
      </c>
      <c r="K9" s="5">
        <f t="shared" si="1"/>
        <v>3</v>
      </c>
      <c r="L9">
        <f t="shared" ref="L9:L72" si="8">L3</f>
        <v>2</v>
      </c>
      <c r="M9">
        <f t="shared" si="6"/>
        <v>3</v>
      </c>
      <c r="N9">
        <f t="shared" si="2"/>
        <v>5</v>
      </c>
      <c r="O9">
        <f t="shared" si="3"/>
        <v>1</v>
      </c>
      <c r="P9">
        <f t="shared" si="4"/>
        <v>3</v>
      </c>
    </row>
    <row r="10" spans="1:16" x14ac:dyDescent="0.15">
      <c r="A10">
        <v>9</v>
      </c>
      <c r="B10" s="5" t="s">
        <v>345</v>
      </c>
      <c r="H10">
        <f t="shared" si="5"/>
        <v>5</v>
      </c>
      <c r="I10">
        <f t="shared" si="7"/>
        <v>3</v>
      </c>
      <c r="J10" t="str">
        <f t="shared" si="0"/>
        <v>53</v>
      </c>
      <c r="K10" s="5">
        <f t="shared" si="1"/>
        <v>5</v>
      </c>
      <c r="L10">
        <f t="shared" si="8"/>
        <v>3</v>
      </c>
      <c r="M10">
        <f t="shared" si="6"/>
        <v>3</v>
      </c>
      <c r="N10">
        <f t="shared" si="2"/>
        <v>5</v>
      </c>
      <c r="O10">
        <f t="shared" si="3"/>
        <v>1</v>
      </c>
      <c r="P10">
        <f t="shared" si="4"/>
        <v>5</v>
      </c>
    </row>
    <row r="11" spans="1:16" x14ac:dyDescent="0.15">
      <c r="A11">
        <v>10</v>
      </c>
      <c r="B11" s="5" t="s">
        <v>203</v>
      </c>
      <c r="H11">
        <f t="shared" si="5"/>
        <v>6</v>
      </c>
      <c r="I11">
        <f t="shared" si="7"/>
        <v>1</v>
      </c>
      <c r="J11" t="str">
        <f t="shared" si="0"/>
        <v>61</v>
      </c>
      <c r="K11" s="5">
        <f t="shared" si="1"/>
        <v>4</v>
      </c>
      <c r="L11">
        <f t="shared" si="8"/>
        <v>1</v>
      </c>
      <c r="M11">
        <f t="shared" si="6"/>
        <v>4</v>
      </c>
      <c r="N11">
        <f t="shared" si="2"/>
        <v>6</v>
      </c>
      <c r="O11">
        <f t="shared" si="3"/>
        <v>0</v>
      </c>
      <c r="P11">
        <f t="shared" si="4"/>
        <v>4</v>
      </c>
    </row>
    <row r="12" spans="1:16" x14ac:dyDescent="0.15">
      <c r="A12">
        <v>11</v>
      </c>
      <c r="B12" s="5" t="s">
        <v>346</v>
      </c>
      <c r="H12">
        <f t="shared" si="5"/>
        <v>6</v>
      </c>
      <c r="I12">
        <f t="shared" si="7"/>
        <v>2</v>
      </c>
      <c r="J12" t="str">
        <f t="shared" si="0"/>
        <v>62</v>
      </c>
      <c r="K12" s="5">
        <f t="shared" si="1"/>
        <v>3</v>
      </c>
      <c r="L12">
        <f t="shared" si="8"/>
        <v>2</v>
      </c>
      <c r="M12">
        <f t="shared" si="6"/>
        <v>4</v>
      </c>
      <c r="N12">
        <f t="shared" si="2"/>
        <v>6</v>
      </c>
      <c r="O12">
        <f t="shared" si="3"/>
        <v>0</v>
      </c>
      <c r="P12">
        <f t="shared" si="4"/>
        <v>3</v>
      </c>
    </row>
    <row r="13" spans="1:16" x14ac:dyDescent="0.15">
      <c r="A13">
        <v>12</v>
      </c>
      <c r="B13" s="5" t="s">
        <v>205</v>
      </c>
      <c r="H13">
        <f t="shared" si="5"/>
        <v>6</v>
      </c>
      <c r="I13">
        <f t="shared" si="7"/>
        <v>3</v>
      </c>
      <c r="J13" t="str">
        <f t="shared" si="0"/>
        <v>63</v>
      </c>
      <c r="K13" s="5">
        <f t="shared" si="1"/>
        <v>6</v>
      </c>
      <c r="L13">
        <f t="shared" si="8"/>
        <v>3</v>
      </c>
      <c r="M13">
        <f t="shared" si="6"/>
        <v>4</v>
      </c>
      <c r="N13">
        <f t="shared" si="2"/>
        <v>6</v>
      </c>
      <c r="O13">
        <f t="shared" si="3"/>
        <v>0</v>
      </c>
      <c r="P13">
        <f t="shared" si="4"/>
        <v>6</v>
      </c>
    </row>
    <row r="14" spans="1:16" x14ac:dyDescent="0.15">
      <c r="A14">
        <v>13</v>
      </c>
      <c r="B14" s="5" t="s">
        <v>347</v>
      </c>
      <c r="H14">
        <f t="shared" si="5"/>
        <v>7</v>
      </c>
      <c r="I14">
        <f t="shared" si="7"/>
        <v>1</v>
      </c>
      <c r="J14" t="str">
        <f t="shared" si="0"/>
        <v>71</v>
      </c>
      <c r="K14" s="5">
        <f t="shared" si="1"/>
        <v>6</v>
      </c>
      <c r="L14">
        <f t="shared" si="8"/>
        <v>1</v>
      </c>
      <c r="M14">
        <f t="shared" si="6"/>
        <v>5</v>
      </c>
      <c r="N14">
        <f t="shared" si="2"/>
        <v>7</v>
      </c>
      <c r="O14">
        <f t="shared" si="3"/>
        <v>1</v>
      </c>
      <c r="P14">
        <f t="shared" si="4"/>
        <v>6</v>
      </c>
    </row>
    <row r="15" spans="1:16" x14ac:dyDescent="0.15">
      <c r="A15">
        <v>14</v>
      </c>
      <c r="B15" s="5" t="s">
        <v>207</v>
      </c>
      <c r="H15">
        <f t="shared" si="5"/>
        <v>7</v>
      </c>
      <c r="I15">
        <f t="shared" si="7"/>
        <v>2</v>
      </c>
      <c r="J15" t="str">
        <f t="shared" si="0"/>
        <v>72</v>
      </c>
      <c r="K15" s="5">
        <f t="shared" si="1"/>
        <v>5</v>
      </c>
      <c r="L15">
        <f t="shared" si="8"/>
        <v>2</v>
      </c>
      <c r="M15">
        <f t="shared" si="6"/>
        <v>5</v>
      </c>
      <c r="N15">
        <f t="shared" si="2"/>
        <v>7</v>
      </c>
      <c r="O15">
        <f t="shared" si="3"/>
        <v>1</v>
      </c>
      <c r="P15">
        <f t="shared" si="4"/>
        <v>5</v>
      </c>
    </row>
    <row r="16" spans="1:16" x14ac:dyDescent="0.15">
      <c r="A16">
        <v>15</v>
      </c>
      <c r="B16" s="5" t="s">
        <v>348</v>
      </c>
      <c r="H16">
        <f t="shared" si="5"/>
        <v>7</v>
      </c>
      <c r="I16">
        <f t="shared" si="7"/>
        <v>3</v>
      </c>
      <c r="J16" t="str">
        <f t="shared" si="0"/>
        <v>73</v>
      </c>
      <c r="K16" s="5">
        <f t="shared" si="1"/>
        <v>7</v>
      </c>
      <c r="L16">
        <f t="shared" si="8"/>
        <v>3</v>
      </c>
      <c r="M16">
        <f t="shared" si="6"/>
        <v>5</v>
      </c>
      <c r="N16">
        <f t="shared" si="2"/>
        <v>7</v>
      </c>
      <c r="O16">
        <f t="shared" si="3"/>
        <v>1</v>
      </c>
      <c r="P16">
        <f t="shared" si="4"/>
        <v>7</v>
      </c>
    </row>
    <row r="17" spans="1:16" x14ac:dyDescent="0.15">
      <c r="A17">
        <v>16</v>
      </c>
      <c r="B17" s="5" t="s">
        <v>209</v>
      </c>
      <c r="H17">
        <f t="shared" si="5"/>
        <v>8</v>
      </c>
      <c r="I17">
        <f t="shared" si="7"/>
        <v>1</v>
      </c>
      <c r="J17" t="str">
        <f t="shared" si="0"/>
        <v>81</v>
      </c>
      <c r="K17" s="5">
        <f t="shared" si="1"/>
        <v>6</v>
      </c>
      <c r="L17">
        <f t="shared" si="8"/>
        <v>1</v>
      </c>
      <c r="M17">
        <f t="shared" si="6"/>
        <v>6</v>
      </c>
      <c r="N17">
        <f t="shared" si="2"/>
        <v>8</v>
      </c>
      <c r="O17">
        <f t="shared" si="3"/>
        <v>0</v>
      </c>
      <c r="P17">
        <f t="shared" si="4"/>
        <v>6</v>
      </c>
    </row>
    <row r="18" spans="1:16" x14ac:dyDescent="0.15">
      <c r="A18">
        <v>17</v>
      </c>
      <c r="B18" s="5" t="s">
        <v>348</v>
      </c>
      <c r="H18">
        <f t="shared" si="5"/>
        <v>8</v>
      </c>
      <c r="I18">
        <f t="shared" si="7"/>
        <v>2</v>
      </c>
      <c r="J18" t="str">
        <f t="shared" si="0"/>
        <v>82</v>
      </c>
      <c r="K18" s="5">
        <f t="shared" si="1"/>
        <v>5</v>
      </c>
      <c r="L18">
        <f t="shared" si="8"/>
        <v>2</v>
      </c>
      <c r="M18">
        <f t="shared" si="6"/>
        <v>6</v>
      </c>
      <c r="N18">
        <f t="shared" si="2"/>
        <v>8</v>
      </c>
      <c r="O18">
        <f t="shared" si="3"/>
        <v>0</v>
      </c>
      <c r="P18">
        <f t="shared" si="4"/>
        <v>5</v>
      </c>
    </row>
    <row r="19" spans="1:16" x14ac:dyDescent="0.15">
      <c r="A19">
        <v>18</v>
      </c>
      <c r="B19" s="5" t="s">
        <v>209</v>
      </c>
      <c r="H19">
        <f t="shared" si="5"/>
        <v>8</v>
      </c>
      <c r="I19">
        <f t="shared" si="7"/>
        <v>3</v>
      </c>
      <c r="J19" t="str">
        <f t="shared" si="0"/>
        <v>83</v>
      </c>
      <c r="K19" s="5">
        <f t="shared" si="1"/>
        <v>8</v>
      </c>
      <c r="L19">
        <f t="shared" si="8"/>
        <v>3</v>
      </c>
      <c r="M19">
        <f t="shared" si="6"/>
        <v>6</v>
      </c>
      <c r="N19">
        <f t="shared" si="2"/>
        <v>8</v>
      </c>
      <c r="O19">
        <f t="shared" si="3"/>
        <v>0</v>
      </c>
      <c r="P19">
        <f t="shared" si="4"/>
        <v>8</v>
      </c>
    </row>
    <row r="20" spans="1:16" x14ac:dyDescent="0.15">
      <c r="A20">
        <v>19</v>
      </c>
      <c r="B20" s="5" t="s">
        <v>348</v>
      </c>
      <c r="H20">
        <f t="shared" si="5"/>
        <v>9</v>
      </c>
      <c r="I20">
        <f t="shared" si="7"/>
        <v>1</v>
      </c>
      <c r="J20" t="str">
        <f t="shared" si="0"/>
        <v>91</v>
      </c>
      <c r="K20" s="5">
        <f t="shared" si="1"/>
        <v>8</v>
      </c>
      <c r="L20">
        <f t="shared" si="8"/>
        <v>1</v>
      </c>
      <c r="M20">
        <f t="shared" si="6"/>
        <v>7</v>
      </c>
      <c r="N20">
        <f t="shared" si="2"/>
        <v>9</v>
      </c>
      <c r="O20">
        <f t="shared" si="3"/>
        <v>1</v>
      </c>
      <c r="P20">
        <f t="shared" si="4"/>
        <v>8</v>
      </c>
    </row>
    <row r="21" spans="1:16" x14ac:dyDescent="0.15">
      <c r="A21">
        <v>20</v>
      </c>
      <c r="B21" s="5" t="s">
        <v>209</v>
      </c>
      <c r="H21">
        <f t="shared" si="5"/>
        <v>9</v>
      </c>
      <c r="I21">
        <f t="shared" si="7"/>
        <v>2</v>
      </c>
      <c r="J21" t="str">
        <f t="shared" si="0"/>
        <v>92</v>
      </c>
      <c r="K21" s="5">
        <f t="shared" si="1"/>
        <v>7</v>
      </c>
      <c r="L21">
        <f t="shared" si="8"/>
        <v>2</v>
      </c>
      <c r="M21">
        <f t="shared" si="6"/>
        <v>7</v>
      </c>
      <c r="N21">
        <f t="shared" si="2"/>
        <v>9</v>
      </c>
      <c r="O21">
        <f t="shared" si="3"/>
        <v>1</v>
      </c>
      <c r="P21">
        <f t="shared" si="4"/>
        <v>7</v>
      </c>
    </row>
    <row r="22" spans="1:16" x14ac:dyDescent="0.15">
      <c r="H22">
        <f t="shared" si="5"/>
        <v>9</v>
      </c>
      <c r="I22">
        <f t="shared" si="7"/>
        <v>3</v>
      </c>
      <c r="J22" t="str">
        <f t="shared" si="0"/>
        <v>93</v>
      </c>
      <c r="K22" s="5">
        <f t="shared" si="1"/>
        <v>9</v>
      </c>
      <c r="L22">
        <f t="shared" si="8"/>
        <v>3</v>
      </c>
      <c r="M22">
        <f t="shared" si="6"/>
        <v>7</v>
      </c>
      <c r="N22">
        <f t="shared" si="2"/>
        <v>9</v>
      </c>
      <c r="O22">
        <f t="shared" si="3"/>
        <v>1</v>
      </c>
      <c r="P22">
        <f t="shared" si="4"/>
        <v>9</v>
      </c>
    </row>
    <row r="23" spans="1:16" x14ac:dyDescent="0.15">
      <c r="H23">
        <f t="shared" si="5"/>
        <v>10</v>
      </c>
      <c r="I23">
        <f t="shared" si="7"/>
        <v>1</v>
      </c>
      <c r="J23" t="str">
        <f t="shared" si="0"/>
        <v>101</v>
      </c>
      <c r="K23" s="5">
        <f t="shared" si="1"/>
        <v>8</v>
      </c>
      <c r="L23">
        <f t="shared" si="8"/>
        <v>1</v>
      </c>
      <c r="M23">
        <f t="shared" si="6"/>
        <v>8</v>
      </c>
      <c r="N23">
        <f t="shared" si="2"/>
        <v>10</v>
      </c>
      <c r="O23">
        <f t="shared" si="3"/>
        <v>0</v>
      </c>
      <c r="P23">
        <f t="shared" si="4"/>
        <v>8</v>
      </c>
    </row>
    <row r="24" spans="1:16" x14ac:dyDescent="0.15">
      <c r="H24">
        <f t="shared" si="5"/>
        <v>10</v>
      </c>
      <c r="I24">
        <f t="shared" si="7"/>
        <v>2</v>
      </c>
      <c r="J24" t="str">
        <f t="shared" si="0"/>
        <v>102</v>
      </c>
      <c r="K24" s="5">
        <f t="shared" si="1"/>
        <v>7</v>
      </c>
      <c r="L24">
        <f t="shared" si="8"/>
        <v>2</v>
      </c>
      <c r="M24">
        <f t="shared" si="6"/>
        <v>8</v>
      </c>
      <c r="N24">
        <f t="shared" si="2"/>
        <v>10</v>
      </c>
      <c r="O24">
        <f t="shared" si="3"/>
        <v>0</v>
      </c>
      <c r="P24">
        <f t="shared" si="4"/>
        <v>7</v>
      </c>
    </row>
    <row r="25" spans="1:16" x14ac:dyDescent="0.15">
      <c r="H25">
        <f t="shared" si="5"/>
        <v>10</v>
      </c>
      <c r="I25">
        <f t="shared" si="7"/>
        <v>3</v>
      </c>
      <c r="J25" t="str">
        <f t="shared" si="0"/>
        <v>103</v>
      </c>
      <c r="K25" s="5">
        <f t="shared" si="1"/>
        <v>10</v>
      </c>
      <c r="L25">
        <f t="shared" si="8"/>
        <v>3</v>
      </c>
      <c r="M25">
        <f t="shared" si="6"/>
        <v>8</v>
      </c>
      <c r="N25">
        <f t="shared" si="2"/>
        <v>10</v>
      </c>
      <c r="O25">
        <f t="shared" si="3"/>
        <v>0</v>
      </c>
      <c r="P25">
        <f t="shared" si="4"/>
        <v>10</v>
      </c>
    </row>
    <row r="26" spans="1:16" x14ac:dyDescent="0.15">
      <c r="H26">
        <f t="shared" si="5"/>
        <v>11</v>
      </c>
      <c r="I26">
        <f t="shared" si="7"/>
        <v>1</v>
      </c>
      <c r="J26" t="str">
        <f t="shared" si="0"/>
        <v>111</v>
      </c>
      <c r="K26" s="5">
        <f t="shared" si="1"/>
        <v>10</v>
      </c>
      <c r="L26">
        <f t="shared" si="8"/>
        <v>1</v>
      </c>
      <c r="M26">
        <f t="shared" si="6"/>
        <v>9</v>
      </c>
      <c r="N26">
        <f t="shared" si="2"/>
        <v>11</v>
      </c>
      <c r="O26">
        <f t="shared" si="3"/>
        <v>1</v>
      </c>
      <c r="P26">
        <f t="shared" si="4"/>
        <v>10</v>
      </c>
    </row>
    <row r="27" spans="1:16" x14ac:dyDescent="0.15">
      <c r="H27">
        <f t="shared" si="5"/>
        <v>11</v>
      </c>
      <c r="I27">
        <f t="shared" si="7"/>
        <v>2</v>
      </c>
      <c r="J27" t="str">
        <f t="shared" si="0"/>
        <v>112</v>
      </c>
      <c r="K27" s="5">
        <f t="shared" si="1"/>
        <v>9</v>
      </c>
      <c r="L27">
        <f t="shared" si="8"/>
        <v>2</v>
      </c>
      <c r="M27">
        <f t="shared" si="6"/>
        <v>9</v>
      </c>
      <c r="N27">
        <f t="shared" si="2"/>
        <v>11</v>
      </c>
      <c r="O27">
        <f t="shared" si="3"/>
        <v>1</v>
      </c>
      <c r="P27">
        <f t="shared" si="4"/>
        <v>9</v>
      </c>
    </row>
    <row r="28" spans="1:16" x14ac:dyDescent="0.15">
      <c r="H28">
        <f t="shared" si="5"/>
        <v>11</v>
      </c>
      <c r="I28">
        <f t="shared" si="7"/>
        <v>3</v>
      </c>
      <c r="J28" t="str">
        <f t="shared" si="0"/>
        <v>113</v>
      </c>
      <c r="K28" s="5">
        <f t="shared" si="1"/>
        <v>11</v>
      </c>
      <c r="L28">
        <f t="shared" si="8"/>
        <v>3</v>
      </c>
      <c r="M28">
        <f t="shared" si="6"/>
        <v>9</v>
      </c>
      <c r="N28">
        <f t="shared" si="2"/>
        <v>11</v>
      </c>
      <c r="O28">
        <f t="shared" si="3"/>
        <v>1</v>
      </c>
      <c r="P28">
        <f t="shared" si="4"/>
        <v>11</v>
      </c>
    </row>
    <row r="29" spans="1:16" x14ac:dyDescent="0.15">
      <c r="H29">
        <f t="shared" si="5"/>
        <v>12</v>
      </c>
      <c r="I29">
        <f t="shared" si="7"/>
        <v>1</v>
      </c>
      <c r="J29" t="str">
        <f t="shared" si="0"/>
        <v>121</v>
      </c>
      <c r="K29" s="5">
        <f t="shared" si="1"/>
        <v>10</v>
      </c>
      <c r="L29">
        <f t="shared" si="8"/>
        <v>1</v>
      </c>
      <c r="M29">
        <f t="shared" si="6"/>
        <v>10</v>
      </c>
      <c r="N29">
        <f t="shared" si="2"/>
        <v>12</v>
      </c>
      <c r="O29">
        <f t="shared" si="3"/>
        <v>0</v>
      </c>
      <c r="P29">
        <f t="shared" si="4"/>
        <v>10</v>
      </c>
    </row>
    <row r="30" spans="1:16" x14ac:dyDescent="0.15">
      <c r="H30">
        <f t="shared" si="5"/>
        <v>12</v>
      </c>
      <c r="I30">
        <f t="shared" si="7"/>
        <v>2</v>
      </c>
      <c r="J30" t="str">
        <f t="shared" si="0"/>
        <v>122</v>
      </c>
      <c r="K30" s="5">
        <f t="shared" si="1"/>
        <v>9</v>
      </c>
      <c r="L30">
        <f t="shared" si="8"/>
        <v>2</v>
      </c>
      <c r="M30">
        <f t="shared" si="6"/>
        <v>10</v>
      </c>
      <c r="N30">
        <f t="shared" si="2"/>
        <v>12</v>
      </c>
      <c r="O30">
        <f t="shared" si="3"/>
        <v>0</v>
      </c>
      <c r="P30">
        <f t="shared" si="4"/>
        <v>9</v>
      </c>
    </row>
    <row r="31" spans="1:16" x14ac:dyDescent="0.15">
      <c r="H31">
        <f t="shared" si="5"/>
        <v>12</v>
      </c>
      <c r="I31">
        <f t="shared" si="7"/>
        <v>3</v>
      </c>
      <c r="J31" t="str">
        <f t="shared" si="0"/>
        <v>123</v>
      </c>
      <c r="K31" s="5">
        <f t="shared" si="1"/>
        <v>12</v>
      </c>
      <c r="L31">
        <f t="shared" si="8"/>
        <v>3</v>
      </c>
      <c r="M31">
        <f t="shared" si="6"/>
        <v>10</v>
      </c>
      <c r="N31">
        <f t="shared" si="2"/>
        <v>12</v>
      </c>
      <c r="O31">
        <f t="shared" si="3"/>
        <v>0</v>
      </c>
      <c r="P31">
        <f t="shared" si="4"/>
        <v>12</v>
      </c>
    </row>
    <row r="32" spans="1:16" x14ac:dyDescent="0.15">
      <c r="H32">
        <f t="shared" si="5"/>
        <v>13</v>
      </c>
      <c r="I32">
        <f t="shared" si="7"/>
        <v>1</v>
      </c>
      <c r="J32" t="str">
        <f t="shared" si="0"/>
        <v>131</v>
      </c>
      <c r="K32" s="5">
        <f t="shared" si="1"/>
        <v>12</v>
      </c>
      <c r="L32">
        <f t="shared" si="8"/>
        <v>1</v>
      </c>
      <c r="M32">
        <f t="shared" si="6"/>
        <v>11</v>
      </c>
      <c r="N32">
        <f t="shared" si="2"/>
        <v>13</v>
      </c>
      <c r="O32">
        <f t="shared" si="3"/>
        <v>1</v>
      </c>
      <c r="P32">
        <f t="shared" si="4"/>
        <v>12</v>
      </c>
    </row>
    <row r="33" spans="8:16" x14ac:dyDescent="0.15">
      <c r="H33">
        <f t="shared" si="5"/>
        <v>13</v>
      </c>
      <c r="I33">
        <f t="shared" si="7"/>
        <v>2</v>
      </c>
      <c r="J33" t="str">
        <f t="shared" si="0"/>
        <v>132</v>
      </c>
      <c r="K33" s="5">
        <f t="shared" si="1"/>
        <v>11</v>
      </c>
      <c r="L33">
        <f t="shared" si="8"/>
        <v>2</v>
      </c>
      <c r="M33">
        <f t="shared" si="6"/>
        <v>11</v>
      </c>
      <c r="N33">
        <f t="shared" si="2"/>
        <v>13</v>
      </c>
      <c r="O33">
        <f t="shared" si="3"/>
        <v>1</v>
      </c>
      <c r="P33">
        <f t="shared" si="4"/>
        <v>11</v>
      </c>
    </row>
    <row r="34" spans="8:16" x14ac:dyDescent="0.15">
      <c r="H34">
        <f t="shared" si="5"/>
        <v>13</v>
      </c>
      <c r="I34">
        <f t="shared" si="7"/>
        <v>3</v>
      </c>
      <c r="J34" t="str">
        <f t="shared" si="0"/>
        <v>133</v>
      </c>
      <c r="K34" s="5">
        <f t="shared" si="1"/>
        <v>13</v>
      </c>
      <c r="L34">
        <f t="shared" si="8"/>
        <v>3</v>
      </c>
      <c r="M34">
        <f t="shared" si="6"/>
        <v>11</v>
      </c>
      <c r="N34">
        <f t="shared" si="2"/>
        <v>13</v>
      </c>
      <c r="O34">
        <f t="shared" si="3"/>
        <v>1</v>
      </c>
      <c r="P34">
        <f t="shared" si="4"/>
        <v>13</v>
      </c>
    </row>
    <row r="35" spans="8:16" x14ac:dyDescent="0.15">
      <c r="H35">
        <f t="shared" si="5"/>
        <v>14</v>
      </c>
      <c r="I35">
        <f t="shared" si="7"/>
        <v>1</v>
      </c>
      <c r="J35" t="str">
        <f t="shared" si="0"/>
        <v>141</v>
      </c>
      <c r="K35" s="5">
        <f t="shared" si="1"/>
        <v>12</v>
      </c>
      <c r="L35">
        <f t="shared" si="8"/>
        <v>1</v>
      </c>
      <c r="M35">
        <f t="shared" si="6"/>
        <v>12</v>
      </c>
      <c r="N35">
        <f t="shared" si="2"/>
        <v>14</v>
      </c>
      <c r="O35">
        <f t="shared" si="3"/>
        <v>0</v>
      </c>
      <c r="P35">
        <f t="shared" si="4"/>
        <v>12</v>
      </c>
    </row>
    <row r="36" spans="8:16" x14ac:dyDescent="0.15">
      <c r="H36">
        <f t="shared" si="5"/>
        <v>14</v>
      </c>
      <c r="I36">
        <f t="shared" si="7"/>
        <v>2</v>
      </c>
      <c r="J36" t="str">
        <f t="shared" si="0"/>
        <v>142</v>
      </c>
      <c r="K36" s="5">
        <f t="shared" si="1"/>
        <v>11</v>
      </c>
      <c r="L36">
        <f t="shared" si="8"/>
        <v>2</v>
      </c>
      <c r="M36">
        <f t="shared" si="6"/>
        <v>12</v>
      </c>
      <c r="N36">
        <f t="shared" si="2"/>
        <v>14</v>
      </c>
      <c r="O36">
        <f t="shared" si="3"/>
        <v>0</v>
      </c>
      <c r="P36">
        <f t="shared" si="4"/>
        <v>11</v>
      </c>
    </row>
    <row r="37" spans="8:16" x14ac:dyDescent="0.15">
      <c r="H37">
        <f t="shared" si="5"/>
        <v>14</v>
      </c>
      <c r="I37">
        <f t="shared" si="7"/>
        <v>3</v>
      </c>
      <c r="J37" t="str">
        <f t="shared" si="0"/>
        <v>143</v>
      </c>
      <c r="K37" s="5">
        <f t="shared" si="1"/>
        <v>14</v>
      </c>
      <c r="L37">
        <f t="shared" si="8"/>
        <v>3</v>
      </c>
      <c r="M37">
        <f t="shared" si="6"/>
        <v>12</v>
      </c>
      <c r="N37">
        <f t="shared" si="2"/>
        <v>14</v>
      </c>
      <c r="O37">
        <f t="shared" si="3"/>
        <v>0</v>
      </c>
      <c r="P37">
        <f t="shared" si="4"/>
        <v>14</v>
      </c>
    </row>
    <row r="38" spans="8:16" x14ac:dyDescent="0.15">
      <c r="H38">
        <f t="shared" si="5"/>
        <v>15</v>
      </c>
      <c r="I38">
        <f t="shared" si="7"/>
        <v>1</v>
      </c>
      <c r="J38" t="str">
        <f t="shared" si="0"/>
        <v>151</v>
      </c>
      <c r="K38" s="5">
        <f t="shared" si="1"/>
        <v>14</v>
      </c>
      <c r="L38">
        <f t="shared" si="8"/>
        <v>1</v>
      </c>
      <c r="M38">
        <f t="shared" si="6"/>
        <v>13</v>
      </c>
      <c r="N38">
        <f t="shared" si="2"/>
        <v>15</v>
      </c>
      <c r="O38">
        <f t="shared" si="3"/>
        <v>1</v>
      </c>
      <c r="P38">
        <f t="shared" si="4"/>
        <v>14</v>
      </c>
    </row>
    <row r="39" spans="8:16" x14ac:dyDescent="0.15">
      <c r="H39">
        <f t="shared" si="5"/>
        <v>15</v>
      </c>
      <c r="I39">
        <f t="shared" si="7"/>
        <v>2</v>
      </c>
      <c r="J39" t="str">
        <f t="shared" si="0"/>
        <v>152</v>
      </c>
      <c r="K39" s="5">
        <f t="shared" si="1"/>
        <v>13</v>
      </c>
      <c r="L39">
        <f t="shared" si="8"/>
        <v>2</v>
      </c>
      <c r="M39">
        <f t="shared" si="6"/>
        <v>13</v>
      </c>
      <c r="N39">
        <f t="shared" si="2"/>
        <v>15</v>
      </c>
      <c r="O39">
        <f t="shared" si="3"/>
        <v>1</v>
      </c>
      <c r="P39">
        <f t="shared" si="4"/>
        <v>13</v>
      </c>
    </row>
    <row r="40" spans="8:16" x14ac:dyDescent="0.15">
      <c r="H40">
        <f t="shared" si="5"/>
        <v>15</v>
      </c>
      <c r="I40">
        <f t="shared" si="7"/>
        <v>3</v>
      </c>
      <c r="J40" t="str">
        <f t="shared" si="0"/>
        <v>153</v>
      </c>
      <c r="K40" s="5">
        <f t="shared" si="1"/>
        <v>15</v>
      </c>
      <c r="L40">
        <f t="shared" si="8"/>
        <v>3</v>
      </c>
      <c r="M40">
        <f t="shared" si="6"/>
        <v>13</v>
      </c>
      <c r="N40">
        <f t="shared" si="2"/>
        <v>15</v>
      </c>
      <c r="O40">
        <f t="shared" si="3"/>
        <v>1</v>
      </c>
      <c r="P40">
        <f t="shared" si="4"/>
        <v>15</v>
      </c>
    </row>
    <row r="41" spans="8:16" x14ac:dyDescent="0.15">
      <c r="H41">
        <f t="shared" si="5"/>
        <v>16</v>
      </c>
      <c r="I41">
        <f t="shared" si="7"/>
        <v>1</v>
      </c>
      <c r="J41" t="str">
        <f t="shared" si="0"/>
        <v>161</v>
      </c>
      <c r="K41" s="5">
        <f t="shared" si="1"/>
        <v>14</v>
      </c>
      <c r="L41">
        <f t="shared" si="8"/>
        <v>1</v>
      </c>
      <c r="M41">
        <f t="shared" si="6"/>
        <v>14</v>
      </c>
      <c r="N41">
        <f t="shared" si="2"/>
        <v>16</v>
      </c>
      <c r="O41">
        <f t="shared" si="3"/>
        <v>0</v>
      </c>
      <c r="P41">
        <f t="shared" si="4"/>
        <v>14</v>
      </c>
    </row>
    <row r="42" spans="8:16" x14ac:dyDescent="0.15">
      <c r="H42">
        <f t="shared" si="5"/>
        <v>16</v>
      </c>
      <c r="I42">
        <f t="shared" si="7"/>
        <v>2</v>
      </c>
      <c r="J42" t="str">
        <f t="shared" si="0"/>
        <v>162</v>
      </c>
      <c r="K42" s="5">
        <f t="shared" si="1"/>
        <v>13</v>
      </c>
      <c r="L42">
        <f t="shared" si="8"/>
        <v>2</v>
      </c>
      <c r="M42">
        <f t="shared" si="6"/>
        <v>14</v>
      </c>
      <c r="N42">
        <f t="shared" si="2"/>
        <v>16</v>
      </c>
      <c r="O42">
        <f t="shared" si="3"/>
        <v>0</v>
      </c>
      <c r="P42">
        <f t="shared" si="4"/>
        <v>13</v>
      </c>
    </row>
    <row r="43" spans="8:16" x14ac:dyDescent="0.15">
      <c r="H43">
        <f t="shared" si="5"/>
        <v>16</v>
      </c>
      <c r="I43">
        <f t="shared" si="7"/>
        <v>3</v>
      </c>
      <c r="J43" t="str">
        <f t="shared" si="0"/>
        <v>163</v>
      </c>
      <c r="K43" s="5">
        <f t="shared" si="1"/>
        <v>16</v>
      </c>
      <c r="L43">
        <f t="shared" si="8"/>
        <v>3</v>
      </c>
      <c r="M43">
        <f t="shared" si="6"/>
        <v>14</v>
      </c>
      <c r="N43">
        <f t="shared" si="2"/>
        <v>16</v>
      </c>
      <c r="O43">
        <f t="shared" si="3"/>
        <v>0</v>
      </c>
      <c r="P43">
        <f t="shared" si="4"/>
        <v>16</v>
      </c>
    </row>
    <row r="44" spans="8:16" x14ac:dyDescent="0.15">
      <c r="H44">
        <f t="shared" si="5"/>
        <v>17</v>
      </c>
      <c r="I44">
        <f t="shared" si="7"/>
        <v>1</v>
      </c>
      <c r="J44" t="str">
        <f t="shared" si="0"/>
        <v>171</v>
      </c>
      <c r="K44" s="5">
        <f t="shared" si="1"/>
        <v>16</v>
      </c>
      <c r="L44">
        <f t="shared" si="8"/>
        <v>1</v>
      </c>
      <c r="M44">
        <f t="shared" si="6"/>
        <v>15</v>
      </c>
      <c r="N44">
        <f t="shared" si="2"/>
        <v>17</v>
      </c>
      <c r="O44">
        <f t="shared" si="3"/>
        <v>1</v>
      </c>
      <c r="P44">
        <f t="shared" si="4"/>
        <v>16</v>
      </c>
    </row>
    <row r="45" spans="8:16" x14ac:dyDescent="0.15">
      <c r="H45">
        <f t="shared" si="5"/>
        <v>17</v>
      </c>
      <c r="I45">
        <f t="shared" si="7"/>
        <v>2</v>
      </c>
      <c r="J45" t="str">
        <f t="shared" si="0"/>
        <v>172</v>
      </c>
      <c r="K45" s="5">
        <f t="shared" si="1"/>
        <v>15</v>
      </c>
      <c r="L45">
        <f t="shared" si="8"/>
        <v>2</v>
      </c>
      <c r="M45">
        <f t="shared" si="6"/>
        <v>15</v>
      </c>
      <c r="N45">
        <f t="shared" si="2"/>
        <v>17</v>
      </c>
      <c r="O45">
        <f t="shared" si="3"/>
        <v>1</v>
      </c>
      <c r="P45">
        <f t="shared" si="4"/>
        <v>15</v>
      </c>
    </row>
    <row r="46" spans="8:16" x14ac:dyDescent="0.15">
      <c r="H46">
        <f t="shared" si="5"/>
        <v>17</v>
      </c>
      <c r="I46">
        <f t="shared" si="7"/>
        <v>3</v>
      </c>
      <c r="J46" t="str">
        <f t="shared" si="0"/>
        <v>173</v>
      </c>
      <c r="K46" s="5">
        <f t="shared" si="1"/>
        <v>17</v>
      </c>
      <c r="L46">
        <f t="shared" si="8"/>
        <v>3</v>
      </c>
      <c r="M46">
        <f t="shared" si="6"/>
        <v>15</v>
      </c>
      <c r="N46">
        <f t="shared" si="2"/>
        <v>17</v>
      </c>
      <c r="O46">
        <f t="shared" si="3"/>
        <v>1</v>
      </c>
      <c r="P46">
        <f t="shared" si="4"/>
        <v>17</v>
      </c>
    </row>
    <row r="47" spans="8:16" x14ac:dyDescent="0.15">
      <c r="H47">
        <f t="shared" si="5"/>
        <v>18</v>
      </c>
      <c r="I47">
        <f t="shared" si="7"/>
        <v>1</v>
      </c>
      <c r="J47" t="str">
        <f t="shared" si="0"/>
        <v>181</v>
      </c>
      <c r="K47" s="5">
        <f t="shared" si="1"/>
        <v>16</v>
      </c>
      <c r="L47">
        <f t="shared" si="8"/>
        <v>1</v>
      </c>
      <c r="M47">
        <f t="shared" si="6"/>
        <v>16</v>
      </c>
      <c r="N47">
        <f t="shared" si="2"/>
        <v>18</v>
      </c>
      <c r="O47">
        <f t="shared" si="3"/>
        <v>0</v>
      </c>
      <c r="P47">
        <f t="shared" si="4"/>
        <v>16</v>
      </c>
    </row>
    <row r="48" spans="8:16" x14ac:dyDescent="0.15">
      <c r="H48">
        <f t="shared" si="5"/>
        <v>18</v>
      </c>
      <c r="I48">
        <f t="shared" si="7"/>
        <v>2</v>
      </c>
      <c r="J48" t="str">
        <f t="shared" si="0"/>
        <v>182</v>
      </c>
      <c r="K48" s="5">
        <f t="shared" si="1"/>
        <v>15</v>
      </c>
      <c r="L48">
        <f t="shared" si="8"/>
        <v>2</v>
      </c>
      <c r="M48">
        <f t="shared" si="6"/>
        <v>16</v>
      </c>
      <c r="N48">
        <f t="shared" si="2"/>
        <v>18</v>
      </c>
      <c r="O48">
        <f t="shared" si="3"/>
        <v>0</v>
      </c>
      <c r="P48">
        <f t="shared" si="4"/>
        <v>15</v>
      </c>
    </row>
    <row r="49" spans="8:16" x14ac:dyDescent="0.15">
      <c r="H49">
        <f t="shared" si="5"/>
        <v>18</v>
      </c>
      <c r="I49">
        <f t="shared" si="7"/>
        <v>3</v>
      </c>
      <c r="J49" t="str">
        <f t="shared" si="0"/>
        <v>183</v>
      </c>
      <c r="K49" s="5">
        <f t="shared" si="1"/>
        <v>18</v>
      </c>
      <c r="L49">
        <f t="shared" si="8"/>
        <v>3</v>
      </c>
      <c r="M49">
        <f t="shared" si="6"/>
        <v>16</v>
      </c>
      <c r="N49">
        <f t="shared" si="2"/>
        <v>18</v>
      </c>
      <c r="O49">
        <f t="shared" si="3"/>
        <v>0</v>
      </c>
      <c r="P49">
        <f t="shared" si="4"/>
        <v>18</v>
      </c>
    </row>
    <row r="50" spans="8:16" x14ac:dyDescent="0.15">
      <c r="H50">
        <f t="shared" si="5"/>
        <v>19</v>
      </c>
      <c r="I50">
        <f t="shared" si="7"/>
        <v>1</v>
      </c>
      <c r="J50" t="str">
        <f t="shared" si="0"/>
        <v>191</v>
      </c>
      <c r="K50" s="5">
        <f t="shared" si="1"/>
        <v>18</v>
      </c>
      <c r="L50">
        <f t="shared" si="8"/>
        <v>1</v>
      </c>
      <c r="M50">
        <f t="shared" si="6"/>
        <v>17</v>
      </c>
      <c r="N50">
        <f t="shared" si="2"/>
        <v>19</v>
      </c>
      <c r="O50">
        <f t="shared" si="3"/>
        <v>1</v>
      </c>
      <c r="P50">
        <f t="shared" si="4"/>
        <v>18</v>
      </c>
    </row>
    <row r="51" spans="8:16" x14ac:dyDescent="0.15">
      <c r="H51">
        <f t="shared" si="5"/>
        <v>19</v>
      </c>
      <c r="I51">
        <f t="shared" si="7"/>
        <v>2</v>
      </c>
      <c r="J51" t="str">
        <f t="shared" si="0"/>
        <v>192</v>
      </c>
      <c r="K51" s="5">
        <f t="shared" si="1"/>
        <v>17</v>
      </c>
      <c r="L51">
        <f t="shared" si="8"/>
        <v>2</v>
      </c>
      <c r="M51">
        <f t="shared" si="6"/>
        <v>17</v>
      </c>
      <c r="N51">
        <f t="shared" si="2"/>
        <v>19</v>
      </c>
      <c r="O51">
        <f t="shared" si="3"/>
        <v>1</v>
      </c>
      <c r="P51">
        <f t="shared" si="4"/>
        <v>17</v>
      </c>
    </row>
    <row r="52" spans="8:16" x14ac:dyDescent="0.15">
      <c r="H52">
        <f t="shared" si="5"/>
        <v>19</v>
      </c>
      <c r="I52">
        <f t="shared" si="7"/>
        <v>3</v>
      </c>
      <c r="J52" t="str">
        <f t="shared" si="0"/>
        <v>193</v>
      </c>
      <c r="K52" s="5">
        <f t="shared" si="1"/>
        <v>19</v>
      </c>
      <c r="L52">
        <f t="shared" si="8"/>
        <v>3</v>
      </c>
      <c r="M52">
        <f t="shared" si="6"/>
        <v>17</v>
      </c>
      <c r="N52">
        <f t="shared" si="2"/>
        <v>19</v>
      </c>
      <c r="O52">
        <f t="shared" si="3"/>
        <v>1</v>
      </c>
      <c r="P52">
        <f t="shared" si="4"/>
        <v>19</v>
      </c>
    </row>
    <row r="53" spans="8:16" x14ac:dyDescent="0.15">
      <c r="H53">
        <f t="shared" si="5"/>
        <v>20</v>
      </c>
      <c r="I53">
        <f t="shared" si="7"/>
        <v>1</v>
      </c>
      <c r="J53" t="str">
        <f t="shared" si="0"/>
        <v>201</v>
      </c>
      <c r="K53" s="5">
        <f t="shared" si="1"/>
        <v>18</v>
      </c>
      <c r="L53">
        <f t="shared" si="8"/>
        <v>1</v>
      </c>
      <c r="M53">
        <f t="shared" si="6"/>
        <v>18</v>
      </c>
      <c r="N53">
        <f t="shared" si="2"/>
        <v>20</v>
      </c>
      <c r="O53">
        <f t="shared" si="3"/>
        <v>0</v>
      </c>
      <c r="P53">
        <f t="shared" si="4"/>
        <v>18</v>
      </c>
    </row>
    <row r="54" spans="8:16" x14ac:dyDescent="0.15">
      <c r="H54">
        <f t="shared" si="5"/>
        <v>20</v>
      </c>
      <c r="I54">
        <f t="shared" si="7"/>
        <v>2</v>
      </c>
      <c r="J54" t="str">
        <f t="shared" si="0"/>
        <v>202</v>
      </c>
      <c r="K54" s="5">
        <f t="shared" si="1"/>
        <v>17</v>
      </c>
      <c r="L54">
        <f t="shared" si="8"/>
        <v>2</v>
      </c>
      <c r="M54">
        <f t="shared" si="6"/>
        <v>18</v>
      </c>
      <c r="N54">
        <f t="shared" si="2"/>
        <v>20</v>
      </c>
      <c r="O54">
        <f t="shared" si="3"/>
        <v>0</v>
      </c>
      <c r="P54">
        <f t="shared" si="4"/>
        <v>17</v>
      </c>
    </row>
    <row r="55" spans="8:16" x14ac:dyDescent="0.15">
      <c r="H55">
        <f t="shared" si="5"/>
        <v>20</v>
      </c>
      <c r="I55">
        <f t="shared" si="7"/>
        <v>3</v>
      </c>
      <c r="J55" t="str">
        <f t="shared" si="0"/>
        <v>203</v>
      </c>
      <c r="K55" s="5">
        <f t="shared" si="1"/>
        <v>20</v>
      </c>
      <c r="L55">
        <f t="shared" si="8"/>
        <v>3</v>
      </c>
      <c r="M55">
        <f t="shared" si="6"/>
        <v>18</v>
      </c>
      <c r="N55">
        <f t="shared" si="2"/>
        <v>20</v>
      </c>
      <c r="O55">
        <f t="shared" si="3"/>
        <v>0</v>
      </c>
      <c r="P55">
        <f t="shared" si="4"/>
        <v>20</v>
      </c>
    </row>
    <row r="56" spans="8:16" x14ac:dyDescent="0.15">
      <c r="H56">
        <f t="shared" si="5"/>
        <v>21</v>
      </c>
      <c r="I56">
        <f t="shared" si="7"/>
        <v>1</v>
      </c>
      <c r="J56" t="str">
        <f t="shared" si="0"/>
        <v>211</v>
      </c>
      <c r="K56" s="5">
        <f t="shared" si="1"/>
        <v>20</v>
      </c>
      <c r="L56">
        <f t="shared" si="8"/>
        <v>1</v>
      </c>
      <c r="M56">
        <f t="shared" si="6"/>
        <v>19</v>
      </c>
      <c r="N56">
        <f t="shared" si="2"/>
        <v>21</v>
      </c>
      <c r="O56">
        <f t="shared" si="3"/>
        <v>1</v>
      </c>
      <c r="P56">
        <f t="shared" si="4"/>
        <v>20</v>
      </c>
    </row>
    <row r="57" spans="8:16" x14ac:dyDescent="0.15">
      <c r="H57">
        <f t="shared" si="5"/>
        <v>21</v>
      </c>
      <c r="I57">
        <f t="shared" si="7"/>
        <v>2</v>
      </c>
      <c r="J57" t="str">
        <f t="shared" si="0"/>
        <v>212</v>
      </c>
      <c r="K57" s="5">
        <f t="shared" si="1"/>
        <v>19</v>
      </c>
      <c r="L57">
        <f t="shared" si="8"/>
        <v>2</v>
      </c>
      <c r="M57">
        <f t="shared" si="6"/>
        <v>19</v>
      </c>
      <c r="N57">
        <f t="shared" si="2"/>
        <v>21</v>
      </c>
      <c r="O57">
        <f t="shared" si="3"/>
        <v>1</v>
      </c>
      <c r="P57">
        <f t="shared" si="4"/>
        <v>19</v>
      </c>
    </row>
    <row r="58" spans="8:16" x14ac:dyDescent="0.15">
      <c r="H58">
        <f t="shared" si="5"/>
        <v>21</v>
      </c>
      <c r="I58">
        <f t="shared" si="7"/>
        <v>3</v>
      </c>
      <c r="J58" t="str">
        <f t="shared" si="0"/>
        <v>213</v>
      </c>
      <c r="K58" s="5">
        <f t="shared" si="1"/>
        <v>21</v>
      </c>
      <c r="L58">
        <f t="shared" si="8"/>
        <v>3</v>
      </c>
      <c r="M58">
        <f t="shared" si="6"/>
        <v>19</v>
      </c>
      <c r="N58">
        <f t="shared" si="2"/>
        <v>21</v>
      </c>
      <c r="O58">
        <f t="shared" si="3"/>
        <v>1</v>
      </c>
      <c r="P58">
        <f t="shared" si="4"/>
        <v>21</v>
      </c>
    </row>
    <row r="59" spans="8:16" x14ac:dyDescent="0.15">
      <c r="H59">
        <f t="shared" si="5"/>
        <v>22</v>
      </c>
      <c r="I59">
        <f t="shared" si="7"/>
        <v>1</v>
      </c>
      <c r="J59" t="str">
        <f t="shared" si="0"/>
        <v>221</v>
      </c>
      <c r="K59" s="5">
        <f t="shared" si="1"/>
        <v>20</v>
      </c>
      <c r="L59">
        <f t="shared" si="8"/>
        <v>1</v>
      </c>
      <c r="M59">
        <f t="shared" si="6"/>
        <v>20</v>
      </c>
      <c r="N59">
        <f t="shared" si="2"/>
        <v>22</v>
      </c>
      <c r="O59">
        <f t="shared" si="3"/>
        <v>0</v>
      </c>
      <c r="P59">
        <f t="shared" si="4"/>
        <v>20</v>
      </c>
    </row>
    <row r="60" spans="8:16" x14ac:dyDescent="0.15">
      <c r="H60">
        <f t="shared" si="5"/>
        <v>22</v>
      </c>
      <c r="I60">
        <f t="shared" si="7"/>
        <v>2</v>
      </c>
      <c r="J60" t="str">
        <f t="shared" si="0"/>
        <v>222</v>
      </c>
      <c r="K60" s="5">
        <f t="shared" si="1"/>
        <v>19</v>
      </c>
      <c r="L60">
        <f t="shared" si="8"/>
        <v>2</v>
      </c>
      <c r="M60">
        <f t="shared" si="6"/>
        <v>20</v>
      </c>
      <c r="N60">
        <f t="shared" si="2"/>
        <v>22</v>
      </c>
      <c r="O60">
        <f t="shared" si="3"/>
        <v>0</v>
      </c>
      <c r="P60">
        <f t="shared" si="4"/>
        <v>19</v>
      </c>
    </row>
    <row r="61" spans="8:16" x14ac:dyDescent="0.15">
      <c r="H61">
        <f t="shared" si="5"/>
        <v>22</v>
      </c>
      <c r="I61">
        <f t="shared" si="7"/>
        <v>3</v>
      </c>
      <c r="J61" t="str">
        <f t="shared" si="0"/>
        <v>223</v>
      </c>
      <c r="K61" s="5">
        <f t="shared" si="1"/>
        <v>22</v>
      </c>
      <c r="L61">
        <f t="shared" si="8"/>
        <v>3</v>
      </c>
      <c r="M61">
        <f t="shared" si="6"/>
        <v>20</v>
      </c>
      <c r="N61">
        <f t="shared" si="2"/>
        <v>22</v>
      </c>
      <c r="O61">
        <f t="shared" si="3"/>
        <v>0</v>
      </c>
      <c r="P61">
        <f t="shared" si="4"/>
        <v>22</v>
      </c>
    </row>
    <row r="62" spans="8:16" x14ac:dyDescent="0.15">
      <c r="H62">
        <f t="shared" si="5"/>
        <v>23</v>
      </c>
      <c r="I62">
        <f t="shared" si="7"/>
        <v>1</v>
      </c>
      <c r="J62" t="str">
        <f t="shared" si="0"/>
        <v>231</v>
      </c>
      <c r="K62" s="5">
        <f t="shared" si="1"/>
        <v>22</v>
      </c>
      <c r="L62">
        <f t="shared" si="8"/>
        <v>1</v>
      </c>
      <c r="M62">
        <f t="shared" si="6"/>
        <v>21</v>
      </c>
      <c r="N62">
        <f t="shared" si="2"/>
        <v>23</v>
      </c>
      <c r="O62">
        <f t="shared" si="3"/>
        <v>1</v>
      </c>
      <c r="P62">
        <f t="shared" si="4"/>
        <v>22</v>
      </c>
    </row>
    <row r="63" spans="8:16" x14ac:dyDescent="0.15">
      <c r="H63">
        <f t="shared" si="5"/>
        <v>23</v>
      </c>
      <c r="I63">
        <f t="shared" si="7"/>
        <v>2</v>
      </c>
      <c r="J63" t="str">
        <f t="shared" si="0"/>
        <v>232</v>
      </c>
      <c r="K63" s="5">
        <f t="shared" si="1"/>
        <v>21</v>
      </c>
      <c r="L63">
        <f t="shared" si="8"/>
        <v>2</v>
      </c>
      <c r="M63">
        <f t="shared" si="6"/>
        <v>21</v>
      </c>
      <c r="N63">
        <f t="shared" si="2"/>
        <v>23</v>
      </c>
      <c r="O63">
        <f t="shared" si="3"/>
        <v>1</v>
      </c>
      <c r="P63">
        <f t="shared" si="4"/>
        <v>21</v>
      </c>
    </row>
    <row r="64" spans="8:16" x14ac:dyDescent="0.15">
      <c r="H64">
        <f t="shared" si="5"/>
        <v>23</v>
      </c>
      <c r="I64">
        <f t="shared" si="7"/>
        <v>3</v>
      </c>
      <c r="J64" t="str">
        <f t="shared" si="0"/>
        <v>233</v>
      </c>
      <c r="K64" s="5">
        <f t="shared" si="1"/>
        <v>23</v>
      </c>
      <c r="L64">
        <f t="shared" si="8"/>
        <v>3</v>
      </c>
      <c r="M64">
        <f t="shared" si="6"/>
        <v>21</v>
      </c>
      <c r="N64">
        <f t="shared" si="2"/>
        <v>23</v>
      </c>
      <c r="O64">
        <f t="shared" si="3"/>
        <v>1</v>
      </c>
      <c r="P64">
        <f t="shared" si="4"/>
        <v>23</v>
      </c>
    </row>
    <row r="65" spans="8:16" x14ac:dyDescent="0.15">
      <c r="H65">
        <f t="shared" si="5"/>
        <v>24</v>
      </c>
      <c r="I65">
        <f t="shared" si="7"/>
        <v>1</v>
      </c>
      <c r="J65" t="str">
        <f t="shared" si="0"/>
        <v>241</v>
      </c>
      <c r="K65" s="5">
        <f t="shared" si="1"/>
        <v>22</v>
      </c>
      <c r="L65">
        <f t="shared" si="8"/>
        <v>1</v>
      </c>
      <c r="M65">
        <f t="shared" si="6"/>
        <v>22</v>
      </c>
      <c r="N65">
        <f t="shared" si="2"/>
        <v>24</v>
      </c>
      <c r="O65">
        <f t="shared" si="3"/>
        <v>0</v>
      </c>
      <c r="P65">
        <f t="shared" si="4"/>
        <v>22</v>
      </c>
    </row>
    <row r="66" spans="8:16" x14ac:dyDescent="0.15">
      <c r="H66">
        <f t="shared" si="5"/>
        <v>24</v>
      </c>
      <c r="I66">
        <f t="shared" si="7"/>
        <v>2</v>
      </c>
      <c r="J66" t="str">
        <f t="shared" si="0"/>
        <v>242</v>
      </c>
      <c r="K66" s="5">
        <f t="shared" si="1"/>
        <v>21</v>
      </c>
      <c r="L66">
        <f t="shared" si="8"/>
        <v>2</v>
      </c>
      <c r="M66">
        <f t="shared" si="6"/>
        <v>22</v>
      </c>
      <c r="N66">
        <f t="shared" si="2"/>
        <v>24</v>
      </c>
      <c r="O66">
        <f t="shared" si="3"/>
        <v>0</v>
      </c>
      <c r="P66">
        <f t="shared" si="4"/>
        <v>21</v>
      </c>
    </row>
    <row r="67" spans="8:16" x14ac:dyDescent="0.15">
      <c r="H67">
        <f t="shared" si="5"/>
        <v>24</v>
      </c>
      <c r="I67">
        <f t="shared" si="7"/>
        <v>3</v>
      </c>
      <c r="J67" t="str">
        <f t="shared" ref="J67:J97" si="9">H67&amp;I67</f>
        <v>243</v>
      </c>
      <c r="K67" s="5">
        <f t="shared" ref="K67:K97" si="10">P67</f>
        <v>24</v>
      </c>
      <c r="L67">
        <f t="shared" si="8"/>
        <v>3</v>
      </c>
      <c r="M67">
        <f t="shared" si="6"/>
        <v>22</v>
      </c>
      <c r="N67">
        <f t="shared" ref="N67:N97" si="11">M67+2</f>
        <v>24</v>
      </c>
      <c r="O67">
        <f t="shared" ref="O67:O97" si="12">MOD(N67,2)</f>
        <v>0</v>
      </c>
      <c r="P67">
        <f t="shared" ref="P67:P97" si="13">IF(L67=3,N67,IF(O67=1,N67-L67,N67-L67-1))</f>
        <v>24</v>
      </c>
    </row>
    <row r="68" spans="8:16" x14ac:dyDescent="0.15">
      <c r="H68">
        <f t="shared" ref="H68:H97" si="14">IF(I68=1,H67+1,H67)</f>
        <v>25</v>
      </c>
      <c r="I68">
        <f t="shared" si="7"/>
        <v>1</v>
      </c>
      <c r="J68" t="str">
        <f t="shared" si="9"/>
        <v>251</v>
      </c>
      <c r="K68" s="5">
        <f t="shared" si="10"/>
        <v>24</v>
      </c>
      <c r="L68">
        <f t="shared" si="8"/>
        <v>1</v>
      </c>
      <c r="M68">
        <f t="shared" ref="M68:M97" si="15">IF(L68=1,M67+1,M67)</f>
        <v>23</v>
      </c>
      <c r="N68">
        <f t="shared" si="11"/>
        <v>25</v>
      </c>
      <c r="O68">
        <f t="shared" si="12"/>
        <v>1</v>
      </c>
      <c r="P68">
        <f t="shared" si="13"/>
        <v>24</v>
      </c>
    </row>
    <row r="69" spans="8:16" x14ac:dyDescent="0.15">
      <c r="H69">
        <f t="shared" si="14"/>
        <v>25</v>
      </c>
      <c r="I69">
        <f t="shared" si="7"/>
        <v>2</v>
      </c>
      <c r="J69" t="str">
        <f t="shared" si="9"/>
        <v>252</v>
      </c>
      <c r="K69" s="5">
        <f t="shared" si="10"/>
        <v>23</v>
      </c>
      <c r="L69">
        <f t="shared" si="8"/>
        <v>2</v>
      </c>
      <c r="M69">
        <f t="shared" si="15"/>
        <v>23</v>
      </c>
      <c r="N69">
        <f t="shared" si="11"/>
        <v>25</v>
      </c>
      <c r="O69">
        <f t="shared" si="12"/>
        <v>1</v>
      </c>
      <c r="P69">
        <f t="shared" si="13"/>
        <v>23</v>
      </c>
    </row>
    <row r="70" spans="8:16" x14ac:dyDescent="0.15">
      <c r="H70">
        <f t="shared" si="14"/>
        <v>25</v>
      </c>
      <c r="I70">
        <f t="shared" ref="I70:I97" si="16">I67</f>
        <v>3</v>
      </c>
      <c r="J70" t="str">
        <f t="shared" si="9"/>
        <v>253</v>
      </c>
      <c r="K70" s="5">
        <f t="shared" si="10"/>
        <v>25</v>
      </c>
      <c r="L70">
        <f t="shared" si="8"/>
        <v>3</v>
      </c>
      <c r="M70">
        <f t="shared" si="15"/>
        <v>23</v>
      </c>
      <c r="N70">
        <f t="shared" si="11"/>
        <v>25</v>
      </c>
      <c r="O70">
        <f t="shared" si="12"/>
        <v>1</v>
      </c>
      <c r="P70">
        <f t="shared" si="13"/>
        <v>25</v>
      </c>
    </row>
    <row r="71" spans="8:16" x14ac:dyDescent="0.15">
      <c r="H71">
        <f t="shared" si="14"/>
        <v>26</v>
      </c>
      <c r="I71">
        <f t="shared" si="16"/>
        <v>1</v>
      </c>
      <c r="J71" t="str">
        <f t="shared" si="9"/>
        <v>261</v>
      </c>
      <c r="K71" s="5">
        <f t="shared" si="10"/>
        <v>24</v>
      </c>
      <c r="L71">
        <f t="shared" si="8"/>
        <v>1</v>
      </c>
      <c r="M71">
        <f t="shared" si="15"/>
        <v>24</v>
      </c>
      <c r="N71">
        <f t="shared" si="11"/>
        <v>26</v>
      </c>
      <c r="O71">
        <f t="shared" si="12"/>
        <v>0</v>
      </c>
      <c r="P71">
        <f t="shared" si="13"/>
        <v>24</v>
      </c>
    </row>
    <row r="72" spans="8:16" x14ac:dyDescent="0.15">
      <c r="H72">
        <f t="shared" si="14"/>
        <v>26</v>
      </c>
      <c r="I72">
        <f t="shared" si="16"/>
        <v>2</v>
      </c>
      <c r="J72" t="str">
        <f t="shared" si="9"/>
        <v>262</v>
      </c>
      <c r="K72" s="5">
        <f t="shared" si="10"/>
        <v>23</v>
      </c>
      <c r="L72">
        <f t="shared" si="8"/>
        <v>2</v>
      </c>
      <c r="M72">
        <f t="shared" si="15"/>
        <v>24</v>
      </c>
      <c r="N72">
        <f t="shared" si="11"/>
        <v>26</v>
      </c>
      <c r="O72">
        <f t="shared" si="12"/>
        <v>0</v>
      </c>
      <c r="P72">
        <f t="shared" si="13"/>
        <v>23</v>
      </c>
    </row>
    <row r="73" spans="8:16" x14ac:dyDescent="0.15">
      <c r="H73">
        <f t="shared" si="14"/>
        <v>26</v>
      </c>
      <c r="I73">
        <f t="shared" si="16"/>
        <v>3</v>
      </c>
      <c r="J73" t="str">
        <f t="shared" si="9"/>
        <v>263</v>
      </c>
      <c r="K73" s="5">
        <f t="shared" si="10"/>
        <v>26</v>
      </c>
      <c r="L73">
        <f t="shared" ref="L73:L97" si="17">L67</f>
        <v>3</v>
      </c>
      <c r="M73">
        <f t="shared" si="15"/>
        <v>24</v>
      </c>
      <c r="N73">
        <f t="shared" si="11"/>
        <v>26</v>
      </c>
      <c r="O73">
        <f t="shared" si="12"/>
        <v>0</v>
      </c>
      <c r="P73">
        <f t="shared" si="13"/>
        <v>26</v>
      </c>
    </row>
    <row r="74" spans="8:16" x14ac:dyDescent="0.15">
      <c r="H74">
        <f t="shared" si="14"/>
        <v>27</v>
      </c>
      <c r="I74">
        <f t="shared" si="16"/>
        <v>1</v>
      </c>
      <c r="J74" t="str">
        <f t="shared" si="9"/>
        <v>271</v>
      </c>
      <c r="K74" s="5">
        <f t="shared" si="10"/>
        <v>26</v>
      </c>
      <c r="L74">
        <f t="shared" si="17"/>
        <v>1</v>
      </c>
      <c r="M74">
        <f t="shared" si="15"/>
        <v>25</v>
      </c>
      <c r="N74">
        <f t="shared" si="11"/>
        <v>27</v>
      </c>
      <c r="O74">
        <f t="shared" si="12"/>
        <v>1</v>
      </c>
      <c r="P74">
        <f t="shared" si="13"/>
        <v>26</v>
      </c>
    </row>
    <row r="75" spans="8:16" x14ac:dyDescent="0.15">
      <c r="H75">
        <f t="shared" si="14"/>
        <v>27</v>
      </c>
      <c r="I75">
        <f t="shared" si="16"/>
        <v>2</v>
      </c>
      <c r="J75" t="str">
        <f t="shared" si="9"/>
        <v>272</v>
      </c>
      <c r="K75" s="5">
        <f t="shared" si="10"/>
        <v>25</v>
      </c>
      <c r="L75">
        <f t="shared" si="17"/>
        <v>2</v>
      </c>
      <c r="M75">
        <f t="shared" si="15"/>
        <v>25</v>
      </c>
      <c r="N75">
        <f t="shared" si="11"/>
        <v>27</v>
      </c>
      <c r="O75">
        <f t="shared" si="12"/>
        <v>1</v>
      </c>
      <c r="P75">
        <f t="shared" si="13"/>
        <v>25</v>
      </c>
    </row>
    <row r="76" spans="8:16" x14ac:dyDescent="0.15">
      <c r="H76">
        <f t="shared" si="14"/>
        <v>27</v>
      </c>
      <c r="I76">
        <f t="shared" si="16"/>
        <v>3</v>
      </c>
      <c r="J76" t="str">
        <f t="shared" si="9"/>
        <v>273</v>
      </c>
      <c r="K76" s="5">
        <f t="shared" si="10"/>
        <v>27</v>
      </c>
      <c r="L76">
        <f t="shared" si="17"/>
        <v>3</v>
      </c>
      <c r="M76">
        <f t="shared" si="15"/>
        <v>25</v>
      </c>
      <c r="N76">
        <f t="shared" si="11"/>
        <v>27</v>
      </c>
      <c r="O76">
        <f t="shared" si="12"/>
        <v>1</v>
      </c>
      <c r="P76">
        <f t="shared" si="13"/>
        <v>27</v>
      </c>
    </row>
    <row r="77" spans="8:16" x14ac:dyDescent="0.15">
      <c r="H77">
        <f t="shared" si="14"/>
        <v>28</v>
      </c>
      <c r="I77">
        <f t="shared" si="16"/>
        <v>1</v>
      </c>
      <c r="J77" t="str">
        <f t="shared" si="9"/>
        <v>281</v>
      </c>
      <c r="K77" s="5">
        <f t="shared" si="10"/>
        <v>26</v>
      </c>
      <c r="L77">
        <f t="shared" si="17"/>
        <v>1</v>
      </c>
      <c r="M77">
        <f t="shared" si="15"/>
        <v>26</v>
      </c>
      <c r="N77">
        <f t="shared" si="11"/>
        <v>28</v>
      </c>
      <c r="O77">
        <f t="shared" si="12"/>
        <v>0</v>
      </c>
      <c r="P77">
        <f t="shared" si="13"/>
        <v>26</v>
      </c>
    </row>
    <row r="78" spans="8:16" x14ac:dyDescent="0.15">
      <c r="H78">
        <f t="shared" si="14"/>
        <v>28</v>
      </c>
      <c r="I78">
        <f t="shared" si="16"/>
        <v>2</v>
      </c>
      <c r="J78" t="str">
        <f t="shared" si="9"/>
        <v>282</v>
      </c>
      <c r="K78" s="5">
        <f t="shared" si="10"/>
        <v>25</v>
      </c>
      <c r="L78">
        <f t="shared" si="17"/>
        <v>2</v>
      </c>
      <c r="M78">
        <f t="shared" si="15"/>
        <v>26</v>
      </c>
      <c r="N78">
        <f t="shared" si="11"/>
        <v>28</v>
      </c>
      <c r="O78">
        <f t="shared" si="12"/>
        <v>0</v>
      </c>
      <c r="P78">
        <f t="shared" si="13"/>
        <v>25</v>
      </c>
    </row>
    <row r="79" spans="8:16" x14ac:dyDescent="0.15">
      <c r="H79">
        <f t="shared" si="14"/>
        <v>28</v>
      </c>
      <c r="I79">
        <f t="shared" si="16"/>
        <v>3</v>
      </c>
      <c r="J79" t="str">
        <f t="shared" si="9"/>
        <v>283</v>
      </c>
      <c r="K79" s="5">
        <f t="shared" si="10"/>
        <v>28</v>
      </c>
      <c r="L79">
        <f t="shared" si="17"/>
        <v>3</v>
      </c>
      <c r="M79">
        <f t="shared" si="15"/>
        <v>26</v>
      </c>
      <c r="N79">
        <f t="shared" si="11"/>
        <v>28</v>
      </c>
      <c r="O79">
        <f t="shared" si="12"/>
        <v>0</v>
      </c>
      <c r="P79">
        <f t="shared" si="13"/>
        <v>28</v>
      </c>
    </row>
    <row r="80" spans="8:16" x14ac:dyDescent="0.15">
      <c r="H80">
        <f t="shared" si="14"/>
        <v>29</v>
      </c>
      <c r="I80">
        <f t="shared" si="16"/>
        <v>1</v>
      </c>
      <c r="J80" t="str">
        <f t="shared" si="9"/>
        <v>291</v>
      </c>
      <c r="K80" s="5">
        <f t="shared" si="10"/>
        <v>28</v>
      </c>
      <c r="L80">
        <f t="shared" si="17"/>
        <v>1</v>
      </c>
      <c r="M80">
        <f t="shared" si="15"/>
        <v>27</v>
      </c>
      <c r="N80">
        <f t="shared" si="11"/>
        <v>29</v>
      </c>
      <c r="O80">
        <f t="shared" si="12"/>
        <v>1</v>
      </c>
      <c r="P80">
        <f t="shared" si="13"/>
        <v>28</v>
      </c>
    </row>
    <row r="81" spans="8:16" x14ac:dyDescent="0.15">
      <c r="H81">
        <f t="shared" si="14"/>
        <v>29</v>
      </c>
      <c r="I81">
        <f t="shared" si="16"/>
        <v>2</v>
      </c>
      <c r="J81" t="str">
        <f t="shared" si="9"/>
        <v>292</v>
      </c>
      <c r="K81" s="5">
        <f t="shared" si="10"/>
        <v>27</v>
      </c>
      <c r="L81">
        <f t="shared" si="17"/>
        <v>2</v>
      </c>
      <c r="M81">
        <f t="shared" si="15"/>
        <v>27</v>
      </c>
      <c r="N81">
        <f t="shared" si="11"/>
        <v>29</v>
      </c>
      <c r="O81">
        <f t="shared" si="12"/>
        <v>1</v>
      </c>
      <c r="P81">
        <f t="shared" si="13"/>
        <v>27</v>
      </c>
    </row>
    <row r="82" spans="8:16" x14ac:dyDescent="0.15">
      <c r="H82">
        <f t="shared" si="14"/>
        <v>29</v>
      </c>
      <c r="I82">
        <f t="shared" si="16"/>
        <v>3</v>
      </c>
      <c r="J82" t="str">
        <f t="shared" si="9"/>
        <v>293</v>
      </c>
      <c r="K82" s="5">
        <f t="shared" si="10"/>
        <v>29</v>
      </c>
      <c r="L82">
        <f t="shared" si="17"/>
        <v>3</v>
      </c>
      <c r="M82">
        <f t="shared" si="15"/>
        <v>27</v>
      </c>
      <c r="N82">
        <f t="shared" si="11"/>
        <v>29</v>
      </c>
      <c r="O82">
        <f t="shared" si="12"/>
        <v>1</v>
      </c>
      <c r="P82">
        <f t="shared" si="13"/>
        <v>29</v>
      </c>
    </row>
    <row r="83" spans="8:16" x14ac:dyDescent="0.15">
      <c r="H83">
        <f t="shared" si="14"/>
        <v>30</v>
      </c>
      <c r="I83">
        <f t="shared" si="16"/>
        <v>1</v>
      </c>
      <c r="J83" t="str">
        <f t="shared" si="9"/>
        <v>301</v>
      </c>
      <c r="K83" s="5">
        <f t="shared" si="10"/>
        <v>28</v>
      </c>
      <c r="L83">
        <f t="shared" si="17"/>
        <v>1</v>
      </c>
      <c r="M83">
        <f t="shared" si="15"/>
        <v>28</v>
      </c>
      <c r="N83">
        <f t="shared" si="11"/>
        <v>30</v>
      </c>
      <c r="O83">
        <f t="shared" si="12"/>
        <v>0</v>
      </c>
      <c r="P83">
        <f t="shared" si="13"/>
        <v>28</v>
      </c>
    </row>
    <row r="84" spans="8:16" x14ac:dyDescent="0.15">
      <c r="H84">
        <f t="shared" si="14"/>
        <v>30</v>
      </c>
      <c r="I84">
        <f t="shared" si="16"/>
        <v>2</v>
      </c>
      <c r="J84" t="str">
        <f t="shared" si="9"/>
        <v>302</v>
      </c>
      <c r="K84" s="5">
        <f t="shared" si="10"/>
        <v>27</v>
      </c>
      <c r="L84">
        <f t="shared" si="17"/>
        <v>2</v>
      </c>
      <c r="M84">
        <f t="shared" si="15"/>
        <v>28</v>
      </c>
      <c r="N84">
        <f t="shared" si="11"/>
        <v>30</v>
      </c>
      <c r="O84">
        <f t="shared" si="12"/>
        <v>0</v>
      </c>
      <c r="P84">
        <f t="shared" si="13"/>
        <v>27</v>
      </c>
    </row>
    <row r="85" spans="8:16" x14ac:dyDescent="0.15">
      <c r="H85">
        <f t="shared" si="14"/>
        <v>30</v>
      </c>
      <c r="I85">
        <f t="shared" si="16"/>
        <v>3</v>
      </c>
      <c r="J85" t="str">
        <f t="shared" si="9"/>
        <v>303</v>
      </c>
      <c r="K85" s="5">
        <f t="shared" si="10"/>
        <v>30</v>
      </c>
      <c r="L85">
        <f t="shared" si="17"/>
        <v>3</v>
      </c>
      <c r="M85">
        <f t="shared" si="15"/>
        <v>28</v>
      </c>
      <c r="N85">
        <f t="shared" si="11"/>
        <v>30</v>
      </c>
      <c r="O85">
        <f t="shared" si="12"/>
        <v>0</v>
      </c>
      <c r="P85">
        <f t="shared" si="13"/>
        <v>30</v>
      </c>
    </row>
    <row r="86" spans="8:16" x14ac:dyDescent="0.15">
      <c r="H86">
        <f t="shared" si="14"/>
        <v>31</v>
      </c>
      <c r="I86">
        <f t="shared" si="16"/>
        <v>1</v>
      </c>
      <c r="J86" t="str">
        <f t="shared" si="9"/>
        <v>311</v>
      </c>
      <c r="K86" s="5">
        <f t="shared" si="10"/>
        <v>30</v>
      </c>
      <c r="L86">
        <f t="shared" si="17"/>
        <v>1</v>
      </c>
      <c r="M86">
        <f t="shared" si="15"/>
        <v>29</v>
      </c>
      <c r="N86">
        <f t="shared" si="11"/>
        <v>31</v>
      </c>
      <c r="O86">
        <f t="shared" si="12"/>
        <v>1</v>
      </c>
      <c r="P86">
        <f t="shared" si="13"/>
        <v>30</v>
      </c>
    </row>
    <row r="87" spans="8:16" x14ac:dyDescent="0.15">
      <c r="H87">
        <f t="shared" si="14"/>
        <v>31</v>
      </c>
      <c r="I87">
        <f t="shared" si="16"/>
        <v>2</v>
      </c>
      <c r="J87" t="str">
        <f t="shared" si="9"/>
        <v>312</v>
      </c>
      <c r="K87" s="5">
        <f t="shared" si="10"/>
        <v>29</v>
      </c>
      <c r="L87">
        <f t="shared" si="17"/>
        <v>2</v>
      </c>
      <c r="M87">
        <f t="shared" si="15"/>
        <v>29</v>
      </c>
      <c r="N87">
        <f t="shared" si="11"/>
        <v>31</v>
      </c>
      <c r="O87">
        <f t="shared" si="12"/>
        <v>1</v>
      </c>
      <c r="P87">
        <f t="shared" si="13"/>
        <v>29</v>
      </c>
    </row>
    <row r="88" spans="8:16" x14ac:dyDescent="0.15">
      <c r="H88">
        <f t="shared" si="14"/>
        <v>31</v>
      </c>
      <c r="I88">
        <f t="shared" si="16"/>
        <v>3</v>
      </c>
      <c r="J88" t="str">
        <f t="shared" si="9"/>
        <v>313</v>
      </c>
      <c r="K88" s="5">
        <f t="shared" si="10"/>
        <v>31</v>
      </c>
      <c r="L88">
        <f t="shared" si="17"/>
        <v>3</v>
      </c>
      <c r="M88">
        <f t="shared" si="15"/>
        <v>29</v>
      </c>
      <c r="N88">
        <f t="shared" si="11"/>
        <v>31</v>
      </c>
      <c r="O88">
        <f t="shared" si="12"/>
        <v>1</v>
      </c>
      <c r="P88">
        <f t="shared" si="13"/>
        <v>31</v>
      </c>
    </row>
    <row r="89" spans="8:16" x14ac:dyDescent="0.15">
      <c r="H89">
        <f t="shared" si="14"/>
        <v>32</v>
      </c>
      <c r="I89">
        <f t="shared" si="16"/>
        <v>1</v>
      </c>
      <c r="J89" t="str">
        <f t="shared" si="9"/>
        <v>321</v>
      </c>
      <c r="K89" s="5">
        <f t="shared" si="10"/>
        <v>30</v>
      </c>
      <c r="L89">
        <f t="shared" si="17"/>
        <v>1</v>
      </c>
      <c r="M89">
        <f t="shared" si="15"/>
        <v>30</v>
      </c>
      <c r="N89">
        <f t="shared" si="11"/>
        <v>32</v>
      </c>
      <c r="O89">
        <f t="shared" si="12"/>
        <v>0</v>
      </c>
      <c r="P89">
        <f t="shared" si="13"/>
        <v>30</v>
      </c>
    </row>
    <row r="90" spans="8:16" x14ac:dyDescent="0.15">
      <c r="H90">
        <f t="shared" si="14"/>
        <v>32</v>
      </c>
      <c r="I90">
        <f t="shared" si="16"/>
        <v>2</v>
      </c>
      <c r="J90" t="str">
        <f t="shared" si="9"/>
        <v>322</v>
      </c>
      <c r="K90" s="5">
        <f t="shared" si="10"/>
        <v>29</v>
      </c>
      <c r="L90">
        <f t="shared" si="17"/>
        <v>2</v>
      </c>
      <c r="M90">
        <f t="shared" si="15"/>
        <v>30</v>
      </c>
      <c r="N90">
        <f t="shared" si="11"/>
        <v>32</v>
      </c>
      <c r="O90">
        <f t="shared" si="12"/>
        <v>0</v>
      </c>
      <c r="P90">
        <f t="shared" si="13"/>
        <v>29</v>
      </c>
    </row>
    <row r="91" spans="8:16" x14ac:dyDescent="0.15">
      <c r="H91">
        <f t="shared" si="14"/>
        <v>32</v>
      </c>
      <c r="I91">
        <f t="shared" si="16"/>
        <v>3</v>
      </c>
      <c r="J91" t="str">
        <f t="shared" si="9"/>
        <v>323</v>
      </c>
      <c r="K91" s="5">
        <f t="shared" si="10"/>
        <v>32</v>
      </c>
      <c r="L91">
        <f t="shared" si="17"/>
        <v>3</v>
      </c>
      <c r="M91">
        <f t="shared" si="15"/>
        <v>30</v>
      </c>
      <c r="N91">
        <f t="shared" si="11"/>
        <v>32</v>
      </c>
      <c r="O91">
        <f t="shared" si="12"/>
        <v>0</v>
      </c>
      <c r="P91">
        <f t="shared" si="13"/>
        <v>32</v>
      </c>
    </row>
    <row r="92" spans="8:16" x14ac:dyDescent="0.15">
      <c r="H92">
        <f t="shared" si="14"/>
        <v>33</v>
      </c>
      <c r="I92">
        <f t="shared" si="16"/>
        <v>1</v>
      </c>
      <c r="J92" t="str">
        <f t="shared" si="9"/>
        <v>331</v>
      </c>
      <c r="K92" s="5">
        <f t="shared" si="10"/>
        <v>32</v>
      </c>
      <c r="L92">
        <f t="shared" si="17"/>
        <v>1</v>
      </c>
      <c r="M92">
        <f t="shared" si="15"/>
        <v>31</v>
      </c>
      <c r="N92">
        <f t="shared" si="11"/>
        <v>33</v>
      </c>
      <c r="O92">
        <f t="shared" si="12"/>
        <v>1</v>
      </c>
      <c r="P92">
        <f t="shared" si="13"/>
        <v>32</v>
      </c>
    </row>
    <row r="93" spans="8:16" x14ac:dyDescent="0.15">
      <c r="H93">
        <f t="shared" si="14"/>
        <v>33</v>
      </c>
      <c r="I93">
        <f t="shared" si="16"/>
        <v>2</v>
      </c>
      <c r="J93" t="str">
        <f t="shared" si="9"/>
        <v>332</v>
      </c>
      <c r="K93" s="5">
        <f t="shared" si="10"/>
        <v>31</v>
      </c>
      <c r="L93">
        <f t="shared" si="17"/>
        <v>2</v>
      </c>
      <c r="M93">
        <f t="shared" si="15"/>
        <v>31</v>
      </c>
      <c r="N93">
        <f t="shared" si="11"/>
        <v>33</v>
      </c>
      <c r="O93">
        <f t="shared" si="12"/>
        <v>1</v>
      </c>
      <c r="P93">
        <f t="shared" si="13"/>
        <v>31</v>
      </c>
    </row>
    <row r="94" spans="8:16" x14ac:dyDescent="0.15">
      <c r="H94">
        <f t="shared" si="14"/>
        <v>33</v>
      </c>
      <c r="I94">
        <f t="shared" si="16"/>
        <v>3</v>
      </c>
      <c r="J94" t="str">
        <f t="shared" si="9"/>
        <v>333</v>
      </c>
      <c r="K94" s="5">
        <f t="shared" si="10"/>
        <v>33</v>
      </c>
      <c r="L94">
        <f t="shared" si="17"/>
        <v>3</v>
      </c>
      <c r="M94">
        <f t="shared" si="15"/>
        <v>31</v>
      </c>
      <c r="N94">
        <f t="shared" si="11"/>
        <v>33</v>
      </c>
      <c r="O94">
        <f t="shared" si="12"/>
        <v>1</v>
      </c>
      <c r="P94">
        <f t="shared" si="13"/>
        <v>33</v>
      </c>
    </row>
    <row r="95" spans="8:16" x14ac:dyDescent="0.15">
      <c r="H95">
        <f t="shared" si="14"/>
        <v>34</v>
      </c>
      <c r="I95">
        <f t="shared" si="16"/>
        <v>1</v>
      </c>
      <c r="J95" t="str">
        <f t="shared" si="9"/>
        <v>341</v>
      </c>
      <c r="K95" s="5">
        <f t="shared" si="10"/>
        <v>32</v>
      </c>
      <c r="L95">
        <f t="shared" si="17"/>
        <v>1</v>
      </c>
      <c r="M95">
        <f t="shared" si="15"/>
        <v>32</v>
      </c>
      <c r="N95">
        <f t="shared" si="11"/>
        <v>34</v>
      </c>
      <c r="O95">
        <f t="shared" si="12"/>
        <v>0</v>
      </c>
      <c r="P95">
        <f t="shared" si="13"/>
        <v>32</v>
      </c>
    </row>
    <row r="96" spans="8:16" x14ac:dyDescent="0.15">
      <c r="H96">
        <f t="shared" si="14"/>
        <v>34</v>
      </c>
      <c r="I96">
        <f t="shared" si="16"/>
        <v>2</v>
      </c>
      <c r="J96" t="str">
        <f t="shared" si="9"/>
        <v>342</v>
      </c>
      <c r="K96" s="5">
        <f t="shared" si="10"/>
        <v>31</v>
      </c>
      <c r="L96">
        <f t="shared" si="17"/>
        <v>2</v>
      </c>
      <c r="M96">
        <f t="shared" si="15"/>
        <v>32</v>
      </c>
      <c r="N96">
        <f t="shared" si="11"/>
        <v>34</v>
      </c>
      <c r="O96">
        <f t="shared" si="12"/>
        <v>0</v>
      </c>
      <c r="P96">
        <f t="shared" si="13"/>
        <v>31</v>
      </c>
    </row>
    <row r="97" spans="8:16" x14ac:dyDescent="0.15">
      <c r="H97">
        <f t="shared" si="14"/>
        <v>34</v>
      </c>
      <c r="I97">
        <f t="shared" si="16"/>
        <v>3</v>
      </c>
      <c r="J97" t="str">
        <f t="shared" si="9"/>
        <v>343</v>
      </c>
      <c r="K97" s="5">
        <f t="shared" si="10"/>
        <v>34</v>
      </c>
      <c r="L97">
        <f t="shared" si="17"/>
        <v>3</v>
      </c>
      <c r="M97">
        <f t="shared" si="15"/>
        <v>32</v>
      </c>
      <c r="N97">
        <f t="shared" si="11"/>
        <v>34</v>
      </c>
      <c r="O97">
        <f t="shared" si="12"/>
        <v>0</v>
      </c>
      <c r="P97">
        <f t="shared" si="13"/>
        <v>34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C2" sqref="C2"/>
    </sheetView>
  </sheetViews>
  <sheetFormatPr baseColWidth="10" defaultRowHeight="15" x14ac:dyDescent="0.15"/>
  <cols>
    <col min="2" max="2" width="26" customWidth="1"/>
  </cols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奖励</vt:lpstr>
      <vt:lpstr>奖励测试</vt:lpstr>
      <vt:lpstr>奖励辅助</vt:lpstr>
      <vt:lpstr>层奖励显示</vt:lpstr>
      <vt:lpstr>层奖励辅助</vt:lpstr>
      <vt:lpstr>映射表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2017-06-14T11:47:47Z</dcterms:modified>
</cp:coreProperties>
</file>